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firstSheet="14" activeTab="20"/>
  </bookViews>
  <sheets>
    <sheet name="Automatické vyplňování oblastí" sheetId="1" r:id="rId1"/>
    <sheet name="Vložit jinak" sheetId="2" r:id="rId2"/>
    <sheet name="Nast. rozložení stránky a tisk" sheetId="3" r:id="rId3"/>
    <sheet name="Filtrování dat" sheetId="4" r:id="rId4"/>
    <sheet name="Řazení dat" sheetId="5" r:id="rId5"/>
    <sheet name="Funkce Když" sheetId="6" r:id="rId6"/>
    <sheet name="Funkce SUMIF" sheetId="7" r:id="rId7"/>
    <sheet name="Funkce COUNTIF" sheetId="8" r:id="rId8"/>
    <sheet name="Funkce SUBTOTAL" sheetId="9" r:id="rId9"/>
    <sheet name="Ostatní funkce" sheetId="10" r:id="rId10"/>
    <sheet name="Uzamykání oblasti a listu" sheetId="11" r:id="rId11"/>
    <sheet name="Uzamykání sešitu" sheetId="12" r:id="rId12"/>
    <sheet name="Zab. proti otevření a úpravám" sheetId="13" r:id="rId13"/>
    <sheet name="Ověřování dat" sheetId="14" r:id="rId14"/>
    <sheet name="Práce s graf. objekty" sheetId="15" r:id="rId15"/>
    <sheet name="Podmíněné formátování" sheetId="16" r:id="rId16"/>
    <sheet name="Podmíněné formátování II a fce." sheetId="17" r:id="rId17"/>
    <sheet name="Kombinovaný graf" sheetId="18" r:id="rId18"/>
    <sheet name="predchudce_nasledovnik" sheetId="19" r:id="rId19"/>
    <sheet name="Diagram" sheetId="20" r:id="rId20"/>
    <sheet name="Klávesové zkratky" sheetId="21" r:id="rId21"/>
  </sheets>
  <definedNames>
    <definedName name="_xlnm._FilterDatabase" localSheetId="3" hidden="1">'Filtrování dat'!$A$8:$L$78</definedName>
    <definedName name="_xlnm._FilterDatabase" localSheetId="8" hidden="1">'Funkce SUBTOTAL'!$A$6:$L$79</definedName>
    <definedName name="_xlfn.COUNTIFS" hidden="1">#NAME?</definedName>
    <definedName name="Z_CE5D970E_B320_46BC_880D_ED7F9792956E_.wvu.FilterData" localSheetId="3" hidden="1">'Filtrování dat'!$A$8:$L$78</definedName>
    <definedName name="Z_CE5D970E_B320_46BC_880D_ED7F9792956E_.wvu.FilterData" localSheetId="8" hidden="1">'Funkce SUBTOTAL'!$A$6:$L$79</definedName>
    <definedName name="Z_CE5D970E_B320_46BC_880D_ED7F9792956E_.wvu.FilterData" localSheetId="4" hidden="1">'Řazení dat'!$A$8:$L$78</definedName>
    <definedName name="Z_CE5D970E_B320_46BC_880D_ED7F9792956E_.wvu.PrintArea" localSheetId="2" hidden="1">'Nast. rozložení stránky a tisk'!$G$12:$V$42</definedName>
  </definedNames>
  <calcPr fullCalcOnLoad="1"/>
</workbook>
</file>

<file path=xl/comments9.xml><?xml version="1.0" encoding="utf-8"?>
<comments xmlns="http://schemas.openxmlformats.org/spreadsheetml/2006/main">
  <authors>
    <author>DandyL</author>
  </authors>
  <commentList>
    <comment ref="C78" authorId="0">
      <text>
        <r>
          <rPr>
            <b/>
            <sz val="9"/>
            <rFont val="Tahoma"/>
            <family val="2"/>
          </rPr>
          <t>DandyL:</t>
        </r>
        <r>
          <rPr>
            <sz val="9"/>
            <rFont val="Tahoma"/>
            <family val="2"/>
          </rPr>
          <t xml:space="preserve">
SUMA Hodnot po filtraci</t>
        </r>
      </text>
    </comment>
    <comment ref="D78" authorId="0">
      <text>
        <r>
          <rPr>
            <b/>
            <sz val="9"/>
            <rFont val="Tahoma"/>
            <family val="2"/>
          </rPr>
          <t>DandyL:</t>
        </r>
        <r>
          <rPr>
            <sz val="9"/>
            <rFont val="Tahoma"/>
            <family val="2"/>
          </rPr>
          <t xml:space="preserve">
Průměr hodnot po filtraci</t>
        </r>
      </text>
    </comment>
    <comment ref="E78" authorId="0">
      <text>
        <r>
          <rPr>
            <b/>
            <sz val="9"/>
            <rFont val="Tahoma"/>
            <family val="2"/>
          </rPr>
          <t>DandyL:</t>
        </r>
        <r>
          <rPr>
            <sz val="9"/>
            <rFont val="Tahoma"/>
            <family val="2"/>
          </rPr>
          <t xml:space="preserve">
Maximální hodnota po filtraci</t>
        </r>
      </text>
    </comment>
    <comment ref="J78" authorId="0">
      <text>
        <r>
          <rPr>
            <b/>
            <sz val="9"/>
            <rFont val="Tahoma"/>
            <family val="2"/>
          </rPr>
          <t>DandyL:</t>
        </r>
        <r>
          <rPr>
            <sz val="9"/>
            <rFont val="Tahoma"/>
            <family val="2"/>
          </rPr>
          <t xml:space="preserve">
Počet hodnot po filtraci</t>
        </r>
      </text>
    </comment>
  </commentList>
</comments>
</file>

<file path=xl/sharedStrings.xml><?xml version="1.0" encoding="utf-8"?>
<sst xmlns="http://schemas.openxmlformats.org/spreadsheetml/2006/main" count="1627" uniqueCount="728">
  <si>
    <t>Je třeba připravit rozvrh pracovních dnů v roce 2011. U datumu bude uveden také název dne.</t>
  </si>
  <si>
    <t>…</t>
  </si>
  <si>
    <t>……</t>
  </si>
  <si>
    <t>Pondělí</t>
  </si>
  <si>
    <t>Úterý</t>
  </si>
  <si>
    <t>Středa</t>
  </si>
  <si>
    <t>Čtvrtek</t>
  </si>
  <si>
    <t>Pátek</t>
  </si>
  <si>
    <t>Dále je třeba kopírovat formát první buňky do ostatních buněk. Je také možné místo dnů vyplnit měsíce.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</si>
  <si>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</si>
  <si>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</si>
  <si>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</si>
  <si>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</si>
  <si>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</si>
  <si>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</si>
  <si>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</si>
  <si>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</si>
  <si>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</si>
  <si>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</si>
  <si>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</si>
  <si>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</si>
  <si>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Instituce</t>
  </si>
  <si>
    <t>Vklad</t>
  </si>
  <si>
    <t>1. měsíc</t>
  </si>
  <si>
    <t>2. měsíc</t>
  </si>
  <si>
    <t>3. měsíc</t>
  </si>
  <si>
    <t>4. měsíc</t>
  </si>
  <si>
    <t>5. měsíc</t>
  </si>
  <si>
    <t>6. měsíc</t>
  </si>
  <si>
    <t>7. měsíc</t>
  </si>
  <si>
    <t>8. měsíc</t>
  </si>
  <si>
    <t>9. měsíc</t>
  </si>
  <si>
    <t>10. měsíc</t>
  </si>
  <si>
    <t>11. měsíc</t>
  </si>
  <si>
    <t>12. měsíc</t>
  </si>
  <si>
    <t>Výsledná částka</t>
  </si>
  <si>
    <t>Výnos</t>
  </si>
  <si>
    <t>Alianz</t>
  </si>
  <si>
    <t>Kooperativa</t>
  </si>
  <si>
    <t>Generali</t>
  </si>
  <si>
    <t>Axa</t>
  </si>
  <si>
    <t>Záložka Zobrazení - zde jsou možnosti rozložení stránky</t>
  </si>
  <si>
    <t>Je také možné vyplnit danou oblast bez nutnosti postupu řady… tedy jedním záznamem nebo označenými záznamy</t>
  </si>
  <si>
    <t>Volba vložit jinak je párová funkce k funkci kopírovat. V této volbě však můžeme nastavit jednotlivé parametry co přesně chceme zkopírovat.</t>
  </si>
  <si>
    <t>Volba Vložit jinak nám také umožňuje provádět další operace  jakými jsou násobení, dělení, přičítání, odečítání zvolených buněk k jiným buňkám.</t>
  </si>
  <si>
    <t>Dále také umí funkce provést transpozici pole nebo matice.</t>
  </si>
  <si>
    <t>Ovoce</t>
  </si>
  <si>
    <t>Jablka</t>
  </si>
  <si>
    <t>Hrušky</t>
  </si>
  <si>
    <t>Švestky</t>
  </si>
  <si>
    <t>Hmotnost</t>
  </si>
  <si>
    <t>Cena</t>
  </si>
  <si>
    <t>10 kg</t>
  </si>
  <si>
    <t>20 kg</t>
  </si>
  <si>
    <t>5 kg</t>
  </si>
  <si>
    <t>Výchozí tabulka</t>
  </si>
  <si>
    <t>Volba Vložit jinak a položka kopírovat hodnoty</t>
  </si>
  <si>
    <t>Volba Vložit jinak a položka kopírovat pouze formáty</t>
  </si>
  <si>
    <t>Volba Vložit jinka a položka kopírovat vše kromě ohraničení</t>
  </si>
  <si>
    <t>Volba Vložit jinak a položka kopírovat šířku sloupců</t>
  </si>
  <si>
    <t>BMI</t>
  </si>
  <si>
    <t>klasifikace</t>
  </si>
  <si>
    <t>&lt; 18,5</t>
  </si>
  <si>
    <t>podváha</t>
  </si>
  <si>
    <t>18,5 - 24,99</t>
  </si>
  <si>
    <t>optimální váha</t>
  </si>
  <si>
    <t>25 - 29,99</t>
  </si>
  <si>
    <t>nadváha</t>
  </si>
  <si>
    <t>30 - 34,99</t>
  </si>
  <si>
    <t>obezita prvního stupně</t>
  </si>
  <si>
    <t>35 - 39,99</t>
  </si>
  <si>
    <t>obezita druhého stupně</t>
  </si>
  <si>
    <t>&gt; 40</t>
  </si>
  <si>
    <t>obezita třetího stupně</t>
  </si>
  <si>
    <t>Marie</t>
  </si>
  <si>
    <t>Petr</t>
  </si>
  <si>
    <t>Zdeněk</t>
  </si>
  <si>
    <t>Jirka</t>
  </si>
  <si>
    <t>Výška</t>
  </si>
  <si>
    <t>Váha</t>
  </si>
  <si>
    <t>Jméno</t>
  </si>
  <si>
    <t>Výpočet BMI (Body Mass Index)</t>
  </si>
  <si>
    <t>Příklad pro jednu podmínku.</t>
  </si>
  <si>
    <t>Jestliže je BMI menší jak 18,5 má objekt podváhu.</t>
  </si>
  <si>
    <t>Jestliže je BMI větší jak 18,5 objekt podváhou netrpí.</t>
  </si>
  <si>
    <t>Příklad pro jednu vnořenou podmínku.</t>
  </si>
  <si>
    <t>Jestliže je BMI větší jak 18,5 a zárověň je menší jak 30 objekt netrpí obezitou.</t>
  </si>
  <si>
    <t>Příklad pro dvě vnořené podmínky.</t>
  </si>
  <si>
    <t>Jestliže je BMI větší jak 30 a zároveň je menší jak 40 objekt trpí určitým stupněm obezity.</t>
  </si>
  <si>
    <t>Jestliže je BMI větší jak 40 objekt trpí třetím stupněm obezity.</t>
  </si>
  <si>
    <t>Jestliže je BMI větší jak 30 objekt trpí určitým stupněm obezity.</t>
  </si>
  <si>
    <t>POZOR! Vždy když použijete filtr pro filtrování dat musí mít sloupec ve kterém budete filtraci provádět jméno.</t>
  </si>
  <si>
    <t>Ve chvíli kdy nějaký filtr vyberete zobrazí se u ikony šipky malý obrázek filtru, to indikuje použití filtru.</t>
  </si>
  <si>
    <t>PF02-09DT13/001</t>
  </si>
  <si>
    <t>Ústí</t>
  </si>
  <si>
    <t>Vsetín</t>
  </si>
  <si>
    <t>PF02-09DT13/006</t>
  </si>
  <si>
    <t>Lipová</t>
  </si>
  <si>
    <t>Zlín</t>
  </si>
  <si>
    <t>Luhačovice</t>
  </si>
  <si>
    <t>PF02-09DT13/010</t>
  </si>
  <si>
    <t>Sazovice</t>
  </si>
  <si>
    <t>PF02-09DT13/012</t>
  </si>
  <si>
    <t>Zlobice</t>
  </si>
  <si>
    <t>Kroměříž</t>
  </si>
  <si>
    <t>PF02-09DT13/013</t>
  </si>
  <si>
    <t>Rudice</t>
  </si>
  <si>
    <t>Uherské Hradiště</t>
  </si>
  <si>
    <t>Uherský Brod</t>
  </si>
  <si>
    <t>PF02-09DT13/014</t>
  </si>
  <si>
    <t>Mrlínek</t>
  </si>
  <si>
    <t>Bystřice pod Hostýnem</t>
  </si>
  <si>
    <t>PF02-09DT13/016</t>
  </si>
  <si>
    <t>Soběsuky</t>
  </si>
  <si>
    <t>PF02-09DT13/017</t>
  </si>
  <si>
    <t>Břestek</t>
  </si>
  <si>
    <t>PF02-09DT13/018</t>
  </si>
  <si>
    <t>Tichov</t>
  </si>
  <si>
    <t>Valašské Klobouky</t>
  </si>
  <si>
    <t>PF02-09DT13/022</t>
  </si>
  <si>
    <t>Vlachova Lhota</t>
  </si>
  <si>
    <t>PF02-09DT13/024</t>
  </si>
  <si>
    <t>Chvalnov - Lísky</t>
  </si>
  <si>
    <t>PF02-09DT13/025</t>
  </si>
  <si>
    <t>Újezd</t>
  </si>
  <si>
    <t>PF02-09DT13/026</t>
  </si>
  <si>
    <t>Všemina</t>
  </si>
  <si>
    <t>Vizovice</t>
  </si>
  <si>
    <t>PF02-09DT13/027</t>
  </si>
  <si>
    <t>Lutopecny</t>
  </si>
  <si>
    <t>PF02-09DT13/028</t>
  </si>
  <si>
    <t>Rajnochovice</t>
  </si>
  <si>
    <t>PF02-09DT13/029</t>
  </si>
  <si>
    <t>Leskovec</t>
  </si>
  <si>
    <t>PF02-09DT13/030</t>
  </si>
  <si>
    <t>Ludkovice</t>
  </si>
  <si>
    <t>PF02-09DT13/031</t>
  </si>
  <si>
    <t>Drslavice</t>
  </si>
  <si>
    <t>PF02-09DT13/032</t>
  </si>
  <si>
    <t>Bařice-Velké Těšany</t>
  </si>
  <si>
    <t>PF02-09DT13/039</t>
  </si>
  <si>
    <t>Loučka</t>
  </si>
  <si>
    <t>PF02-09DT13/040</t>
  </si>
  <si>
    <t>Honětice</t>
  </si>
  <si>
    <t>PF02-09DT13/041</t>
  </si>
  <si>
    <t>Stupava</t>
  </si>
  <si>
    <t>PF02-09DT13/042</t>
  </si>
  <si>
    <t>Svárov</t>
  </si>
  <si>
    <t>PF02-09DT13/043</t>
  </si>
  <si>
    <t>Haluzice</t>
  </si>
  <si>
    <t>PF02-09DT13/044</t>
  </si>
  <si>
    <t>Lhota u Vsetína</t>
  </si>
  <si>
    <t>PF02-09DT13/045</t>
  </si>
  <si>
    <t>Karlovice</t>
  </si>
  <si>
    <t>PF02-09DT13/048</t>
  </si>
  <si>
    <t>Lukov</t>
  </si>
  <si>
    <t>PF02-09DT13/050</t>
  </si>
  <si>
    <t>Jankovice</t>
  </si>
  <si>
    <t>Holešov</t>
  </si>
  <si>
    <t>PF02-09DT13/062</t>
  </si>
  <si>
    <t>Litenčice</t>
  </si>
  <si>
    <t>PF02-09DT13/064</t>
  </si>
  <si>
    <t>Břest</t>
  </si>
  <si>
    <t>PF02-09DT13/066</t>
  </si>
  <si>
    <t>Osíčko</t>
  </si>
  <si>
    <t>PF02-09DT13/067</t>
  </si>
  <si>
    <t>Újezdec</t>
  </si>
  <si>
    <t>PF02-09DT13/073</t>
  </si>
  <si>
    <t>Halenkovice</t>
  </si>
  <si>
    <t>Otrokovice</t>
  </si>
  <si>
    <t>PF02-09DT13/074</t>
  </si>
  <si>
    <t>Březová</t>
  </si>
  <si>
    <t>PF02-09DT13/075</t>
  </si>
  <si>
    <t>Trnava</t>
  </si>
  <si>
    <t>PF02-09DT13/078</t>
  </si>
  <si>
    <t>Komňa</t>
  </si>
  <si>
    <t>PF02-09DT13/079</t>
  </si>
  <si>
    <t>Sušice</t>
  </si>
  <si>
    <t>PF02-09DT13/081</t>
  </si>
  <si>
    <t>Bílovice</t>
  </si>
  <si>
    <t>PF02-09DT13/083</t>
  </si>
  <si>
    <t>Sulimov</t>
  </si>
  <si>
    <t>PF02-09DT13/086</t>
  </si>
  <si>
    <t>Pohořelice</t>
  </si>
  <si>
    <t>PF02-09DT13/087</t>
  </si>
  <si>
    <t>Vítonice</t>
  </si>
  <si>
    <t>PF02-09DT13/090</t>
  </si>
  <si>
    <t>Chvalčov</t>
  </si>
  <si>
    <t>PF02-09DT13/099</t>
  </si>
  <si>
    <t>Žítková</t>
  </si>
  <si>
    <t>PF02-09DT13/100</t>
  </si>
  <si>
    <t>Pozlovice</t>
  </si>
  <si>
    <t>PF02-09DT13/103</t>
  </si>
  <si>
    <t>Šumice</t>
  </si>
  <si>
    <t>PF02-09DT13/105</t>
  </si>
  <si>
    <t>Jalubí</t>
  </si>
  <si>
    <t>PF02-09DT13/106</t>
  </si>
  <si>
    <t>Huštěnovice</t>
  </si>
  <si>
    <t>PF02-09DT13/108</t>
  </si>
  <si>
    <t>Oldřichovice</t>
  </si>
  <si>
    <t>PF02-09DT13/110</t>
  </si>
  <si>
    <t>Kaňovice</t>
  </si>
  <si>
    <t>PF02-09DT13/112</t>
  </si>
  <si>
    <t>Mysločovice</t>
  </si>
  <si>
    <t>PF02-09DT13/114</t>
  </si>
  <si>
    <t>Hradčovice</t>
  </si>
  <si>
    <t>PF02-09DT13/115</t>
  </si>
  <si>
    <t>Záhorovice</t>
  </si>
  <si>
    <t>PF02-09DT13/116</t>
  </si>
  <si>
    <t>Slavkov</t>
  </si>
  <si>
    <t>PF02-09DT13/117</t>
  </si>
  <si>
    <t>Hřivínův Újezd</t>
  </si>
  <si>
    <t>PF02-09DT13/118</t>
  </si>
  <si>
    <t>Věžky</t>
  </si>
  <si>
    <t>PF02-09DT13/119</t>
  </si>
  <si>
    <t>Nová Dědina</t>
  </si>
  <si>
    <t>PF02-09DT13/124</t>
  </si>
  <si>
    <t>Horní Němčí</t>
  </si>
  <si>
    <t>PF02-09DT13/126</t>
  </si>
  <si>
    <t>Jestřabí</t>
  </si>
  <si>
    <t>PF02-09DT13/127</t>
  </si>
  <si>
    <t>Střížovice</t>
  </si>
  <si>
    <t>PF02-09DT13/132</t>
  </si>
  <si>
    <t>Kunovice</t>
  </si>
  <si>
    <t>Valašské Meziříčí</t>
  </si>
  <si>
    <t>PF02-09DT13/137</t>
  </si>
  <si>
    <t>Bělov</t>
  </si>
  <si>
    <t>PF02-09DT13/138</t>
  </si>
  <si>
    <t>Bystřice pod Lopeníkem</t>
  </si>
  <si>
    <t>PF02-09DT13/139</t>
  </si>
  <si>
    <t>Lešná</t>
  </si>
  <si>
    <t>PF02-09DT13/141</t>
  </si>
  <si>
    <t>Doubravy</t>
  </si>
  <si>
    <t>PF02-09DT13/142</t>
  </si>
  <si>
    <t>Bratřejov</t>
  </si>
  <si>
    <t>PF02-09DT13/145</t>
  </si>
  <si>
    <t>Zborovice</t>
  </si>
  <si>
    <t>PF02-09DT13/146</t>
  </si>
  <si>
    <t>Žalkovice</t>
  </si>
  <si>
    <t>PF02-09DT13/147</t>
  </si>
  <si>
    <t>Polešovice</t>
  </si>
  <si>
    <t>PF02-09DT13/148</t>
  </si>
  <si>
    <t>Kelníky</t>
  </si>
  <si>
    <t>PF02-09DT13/149</t>
  </si>
  <si>
    <t>Nedašov</t>
  </si>
  <si>
    <t>Reg. cislo</t>
  </si>
  <si>
    <t>Žadatel</t>
  </si>
  <si>
    <t>Celkové náklady</t>
  </si>
  <si>
    <t xml:space="preserve">Dotace </t>
  </si>
  <si>
    <t>Návratná finanční výpomoc</t>
  </si>
  <si>
    <t>Dotace %</t>
  </si>
  <si>
    <t>NFV %</t>
  </si>
  <si>
    <t>DT</t>
  </si>
  <si>
    <t>Okres</t>
  </si>
  <si>
    <t>ORP</t>
  </si>
  <si>
    <t>Počet obyvatel</t>
  </si>
  <si>
    <t>Počet bodů</t>
  </si>
  <si>
    <t>Při filtraci ve více sloupcích platí slučovací pravidlo A. tzn. Když v jednom sloupci provedete filtaraci tak v dalším sloupci se bude filtrovat pouze ze záznamů, které zbyly ve sloupci prvním.</t>
  </si>
  <si>
    <t>U řazení dat si musím dát pozor na prázdné sloupce, které mohou způsobit problémy.</t>
  </si>
  <si>
    <t>Vlatní řazení může mít několik úrovní.</t>
  </si>
  <si>
    <t>Ověří zda je podmínka splněna a vrátí hodnotu TRUE pokud není splněna vrátí hodnotu FALSE.</t>
  </si>
  <si>
    <t>Den</t>
  </si>
  <si>
    <t>Odpracováno hodin</t>
  </si>
  <si>
    <t xml:space="preserve">Funkce COUNTIF spočítá buňky v oblasti, které odpovídají zadanému kritériu.
</t>
  </si>
  <si>
    <t>Můžeme tedy pomocí této funkce zjistit kolik stravenek získá zaměstnanec za listopad.</t>
  </si>
  <si>
    <t>Řekněme, že dostane stravenku, když odpracuje min. 8 hodin.</t>
  </si>
  <si>
    <t>stravenek</t>
  </si>
  <si>
    <t xml:space="preserve">Funkce SUMIF sečte buňky určené zadanou podmínkou.
</t>
  </si>
  <si>
    <t>Zvíře</t>
  </si>
  <si>
    <t>Druh</t>
  </si>
  <si>
    <t>Stáří</t>
  </si>
  <si>
    <t>Srna I</t>
  </si>
  <si>
    <t>Srna II</t>
  </si>
  <si>
    <t>Ježek</t>
  </si>
  <si>
    <t>Želva</t>
  </si>
  <si>
    <t>Havran</t>
  </si>
  <si>
    <t>Zajíc</t>
  </si>
  <si>
    <t>Zebra</t>
  </si>
  <si>
    <t>Žirafa</t>
  </si>
  <si>
    <t>Medvěd</t>
  </si>
  <si>
    <t>Kůň</t>
  </si>
  <si>
    <t>Žába</t>
  </si>
  <si>
    <t>S</t>
  </si>
  <si>
    <t>O</t>
  </si>
  <si>
    <t>P</t>
  </si>
  <si>
    <t>Okoun</t>
  </si>
  <si>
    <t>R</t>
  </si>
  <si>
    <t>Emilka</t>
  </si>
  <si>
    <t>Amálka</t>
  </si>
  <si>
    <t>Pepan</t>
  </si>
  <si>
    <t>Jarka</t>
  </si>
  <si>
    <t>Rumburak</t>
  </si>
  <si>
    <t>Ferda</t>
  </si>
  <si>
    <t>Tamra</t>
  </si>
  <si>
    <t>Amina</t>
  </si>
  <si>
    <t>Brundibár</t>
  </si>
  <si>
    <t>Jožka</t>
  </si>
  <si>
    <t>Petra</t>
  </si>
  <si>
    <t>Olda</t>
  </si>
  <si>
    <t>Náklady na krmení za měsíc v Kč</t>
  </si>
  <si>
    <t>Příklad:</t>
  </si>
  <si>
    <t>Zjistěte kolik peněz stojí zologickou zahradu krmení savců za měsíc?</t>
  </si>
  <si>
    <t>Nebo kolik stojí krmení pro srny za jeden měsíc?</t>
  </si>
  <si>
    <t>Za měsíc leden získal zaměstnanec:</t>
  </si>
  <si>
    <t>Funkce Subtotal má 11 konstant, které je možno měnit dle potřeby výpočtu. Všechny tyto konstanty najdeme v nápovědě k funkci.</t>
  </si>
  <si>
    <t>Výhodou funkce Subtotal ignoruje skrté hodnoty (např. při použití filtrace)</t>
  </si>
  <si>
    <t>Ukázka pod tabulkou</t>
  </si>
  <si>
    <t>Příklady ostatních funkcí:</t>
  </si>
  <si>
    <t>Concatenate</t>
  </si>
  <si>
    <t>Dnes</t>
  </si>
  <si>
    <t>Rok</t>
  </si>
  <si>
    <t>Randbetween</t>
  </si>
  <si>
    <t>Sloučí několik (až 255) textových řetězců.</t>
  </si>
  <si>
    <t>Vrátí aktuální datum</t>
  </si>
  <si>
    <t>Vrátí hodnotu rok ze zadaného data</t>
  </si>
  <si>
    <t>Vrátí náhodné číslo mezi zadanými hranicemi</t>
  </si>
  <si>
    <t>Kombinace</t>
  </si>
  <si>
    <t>Vrátí počet kombinací pro zadaný počet položek</t>
  </si>
  <si>
    <t>Malá</t>
  </si>
  <si>
    <t>Velká</t>
  </si>
  <si>
    <t>Převede všechna písmena na malá</t>
  </si>
  <si>
    <t>Převede všechna písmena na velká</t>
  </si>
  <si>
    <t>Large</t>
  </si>
  <si>
    <t>Small</t>
  </si>
  <si>
    <t>Vrátí k-tou největší hodnotu z množiny dat (písmeno k si volíme)</t>
  </si>
  <si>
    <t>Vrátí k-tou nejmenší hodnotu z množiny dat (písmeno k si volíme)</t>
  </si>
  <si>
    <t>Convert</t>
  </si>
  <si>
    <t>Převádí jednotky SI</t>
  </si>
  <si>
    <t>Váha kg</t>
  </si>
  <si>
    <t>Výška cm</t>
  </si>
  <si>
    <t>Při uzamykání určité oblasti postupujeme tak, že nejdříve vyberem oblast, která by měla být zachována pro zadávání dat.</t>
  </si>
  <si>
    <t xml:space="preserve"> Jinými slovy uživatele do ní může zasahovat pokud nezná heslo.</t>
  </si>
  <si>
    <t>Můžeme také na oblast, ve které jsme úpravy povolili nastavit přístupové heslo.</t>
  </si>
  <si>
    <t>Toto heslo se nastavuje při výběru oblasti.</t>
  </si>
  <si>
    <t>Při uzamykání sešitu dochází k uzamčení jeho struktury. Nemůžeme tedy pracovat s listy (přidávat je, odstraňovat je, přejmenovávat, přesunovat, kopírovat)</t>
  </si>
  <si>
    <t>Zabezpečení proti otevření a úpravám dokumnetu se provádí na kratě Uložit jako, kde je položka nástroje.</t>
  </si>
  <si>
    <t>Po otevření šipky nástroje je zde rozbalovací menu, ze kterého vybereme Obecné možnosti.</t>
  </si>
  <si>
    <t>Nyní už je na nás jaký způsob zabezpečení si vybereme.</t>
  </si>
  <si>
    <t>Může nám pomoci nástroj Ověření dat.</t>
  </si>
  <si>
    <t>Pokud potřebujeme uživatele donutit aby nám vyplnil hodnotu z nějakého rozsahu třeba datum nebo číslo.</t>
  </si>
  <si>
    <t>Například: Pokud chce aby uživatelé zadávali v poli Váha pouze celá čísla,  můžeme to zařídit pomocí nástroje Ověření dat.</t>
  </si>
  <si>
    <t>Je dobré doplnit jej o uzamčení listu proti úpravám.</t>
  </si>
  <si>
    <t>Pokud chceme pouze uživatele o porušení pravidel informavat, tak můžeme slouží k tomu dva stupně upozrnění.</t>
  </si>
  <si>
    <t>Můžeme také špatně vyplněné záznamy zakroužkovat pomocí funkce Zakroužkovat neplatná data.</t>
  </si>
  <si>
    <t>Při vkládání grafických obejtů můžeme využít několika druhů těchto objektů:</t>
  </si>
  <si>
    <t>1. Obrázky ze souborů</t>
  </si>
  <si>
    <t>2.Klipart</t>
  </si>
  <si>
    <t>3. Automatické tvary</t>
  </si>
  <si>
    <t>4. SamrtArt</t>
  </si>
  <si>
    <t>ad1.</t>
  </si>
  <si>
    <t>ad2.</t>
  </si>
  <si>
    <t>ad3.</t>
  </si>
  <si>
    <t>ad4.</t>
  </si>
  <si>
    <t>Číslo</t>
  </si>
  <si>
    <t>Hodnota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</si>
  <si>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</si>
  <si>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</si>
  <si>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</si>
  <si>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</si>
  <si>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</si>
  <si>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</si>
  <si>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</si>
  <si>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</si>
  <si>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</si>
  <si>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</si>
  <si>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</si>
  <si>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</si>
  <si>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</si>
  <si>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</si>
  <si>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</si>
  <si>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</si>
  <si>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</si>
  <si>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</si>
  <si>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</si>
  <si>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</si>
  <si>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Jiří</t>
  </si>
  <si>
    <t>Jan</t>
  </si>
  <si>
    <t>Jana</t>
  </si>
  <si>
    <t>Josef</t>
  </si>
  <si>
    <t>Pavel</t>
  </si>
  <si>
    <t>Jaroslav</t>
  </si>
  <si>
    <t>Martin</t>
  </si>
  <si>
    <t>Miroslav</t>
  </si>
  <si>
    <t>Tomáš</t>
  </si>
  <si>
    <t>Eva</t>
  </si>
  <si>
    <t>František</t>
  </si>
  <si>
    <t>Anna</t>
  </si>
  <si>
    <t>Hana</t>
  </si>
  <si>
    <t>Václav</t>
  </si>
  <si>
    <t>Věra</t>
  </si>
  <si>
    <t>Karel</t>
  </si>
  <si>
    <t>Lenka</t>
  </si>
  <si>
    <t>Filtraci dat lze provádět podle zadaných parametrů. Těmito parametry mohou být: Hodnota, Barva buňky, barva písma</t>
  </si>
  <si>
    <t>DenTydne</t>
  </si>
  <si>
    <t>Je.Chyba</t>
  </si>
  <si>
    <t>Vrátí číslo od 1 do 7 určující den v týdnu kalendářního data.</t>
  </si>
  <si>
    <t>Ověří zda se argument Hodnota rovná chybové hodnotě</t>
  </si>
  <si>
    <t>Zjistěme jakou hodnotu (1-7) mají data, která se vytvoří automatickým sestavením kalnedáře po zadání měsíce a roku.</t>
  </si>
  <si>
    <t>Měsíc</t>
  </si>
  <si>
    <t>Den týdne</t>
  </si>
  <si>
    <t>Pokud se Vám toto povede, tak převeďte čísla na dny v týdnu.</t>
  </si>
  <si>
    <t>Počet odpracovaných hodin</t>
  </si>
  <si>
    <t>Počet hodin za daný měsíc</t>
  </si>
  <si>
    <t>CELKEM</t>
  </si>
  <si>
    <t>Ve sloupci C vytvořte funkci, která bude hlídat zda je počet hodin, které se mají odpracovat stejný jako výsledný počet hodin</t>
  </si>
  <si>
    <t>Pokud se počet hodin liší zobrazte červený text CHYBA</t>
  </si>
  <si>
    <t>Označení víkendů:</t>
  </si>
  <si>
    <t>Svátky</t>
  </si>
  <si>
    <t>Označení svátků:</t>
  </si>
  <si>
    <t>Označení pouze existujícíh datumů:</t>
  </si>
  <si>
    <t>DatumHodn</t>
  </si>
  <si>
    <t>Převede datum na formát čísla pro aplikaci MS Excel</t>
  </si>
  <si>
    <t>V grafech lze měnit datové řady za jiný typ grafu. Tímto lze dosáhnout kombinovaných typů grafů. Nejčastěji sloupcových se spojnicovími.</t>
  </si>
  <si>
    <t xml:space="preserve">Počet žáků </t>
  </si>
  <si>
    <t>Průměr</t>
  </si>
  <si>
    <t>Břeclav</t>
  </si>
  <si>
    <t>Hodonín</t>
  </si>
  <si>
    <t>Znojmo</t>
  </si>
  <si>
    <t>Blansko</t>
  </si>
  <si>
    <t>Svitavy</t>
  </si>
  <si>
    <t>Brno-venkov</t>
  </si>
  <si>
    <t>Brno-město</t>
  </si>
  <si>
    <t>Vyškov</t>
  </si>
  <si>
    <t>Budhodnota</t>
  </si>
  <si>
    <t>Vrátí hodnotu budoucích investic, které jsou spláceny v pravidelných splátkách</t>
  </si>
  <si>
    <t xml:space="preserve"> </t>
  </si>
  <si>
    <t>Nalezněte chybu a opravte ji.</t>
  </si>
  <si>
    <t>Výsledek</t>
  </si>
  <si>
    <t>Vytvořte diagram hierarchie, který bude vypadat následovně:</t>
  </si>
  <si>
    <t>1. Ředitel</t>
  </si>
  <si>
    <t>první úroveň</t>
  </si>
  <si>
    <t>ředitel má 2 asistentky, které jsou mimo hierarchii</t>
  </si>
  <si>
    <t>2. Ekonomický náměstek</t>
  </si>
  <si>
    <t>druhá úroveň</t>
  </si>
  <si>
    <t>3. Provozní náměstek</t>
  </si>
  <si>
    <t>4. Poradce 1</t>
  </si>
  <si>
    <t>Každý  s náměstků má dva poradce,  kteří jsou na třetí úrovni a jednu asistentku, která je mimo hierarchii</t>
  </si>
  <si>
    <t>5. Poradce 2</t>
  </si>
  <si>
    <t>6. Poradce 3</t>
  </si>
  <si>
    <t>7. Poradce4</t>
  </si>
  <si>
    <t>Klávesy pro zadávání dat v listu</t>
  </si>
  <si>
    <t>ENTER</t>
  </si>
  <si>
    <t>Dokončení zadání buňky a přesun ve výběru dolů</t>
  </si>
  <si>
    <t>ALT+ENTER</t>
  </si>
  <si>
    <t>Zahájení nového řádku ve stejné buňce</t>
  </si>
  <si>
    <t>CTRL+ENTER</t>
  </si>
  <si>
    <t>Vyplnění vybrané oblasti buněk aktuálním zadáním</t>
  </si>
  <si>
    <t>SHIFT+ENTER</t>
  </si>
  <si>
    <t>Dokončení zadání buňky a přesun ve výběru nahoru</t>
  </si>
  <si>
    <t>TAB</t>
  </si>
  <si>
    <t>Dokončení zadání buňky a přesun ve výběru vpravo</t>
  </si>
  <si>
    <t>SHIFT+TAB</t>
  </si>
  <si>
    <t>Dokončení zadání buňky a přesun ve výběru vlevo</t>
  </si>
  <si>
    <t>ESC</t>
  </si>
  <si>
    <t>Zrušení zadání buňky</t>
  </si>
  <si>
    <t>BACKSPACE</t>
  </si>
  <si>
    <t>Odstranění znaku vlevo od umístění kurzoru nebo odstranění výběru</t>
  </si>
  <si>
    <t>DELETE</t>
  </si>
  <si>
    <t>Odstranění znaku vpravo od umístění kurzoru nebo odstranění výběru</t>
  </si>
  <si>
    <t>CTRL+DELETE</t>
  </si>
  <si>
    <t>Odstranění textu až ke konci řádku</t>
  </si>
  <si>
    <t>Klávesy se šipkou</t>
  </si>
  <si>
    <t>Přesun o jeden znak nahoru, dolů, vlevo nebo vpravo</t>
  </si>
  <si>
    <t>HOME</t>
  </si>
  <si>
    <t>Přesun na začátek řádku</t>
  </si>
  <si>
    <t>F4 nebo CTRL+Y</t>
  </si>
  <si>
    <t>Opakování poslední akce</t>
  </si>
  <si>
    <t>SHIFT+F2</t>
  </si>
  <si>
    <t>Úprava komentáře k buňce</t>
  </si>
  <si>
    <t>CTRL+SHIFT+F3</t>
  </si>
  <si>
    <t>Vytvoření názvů z popisků řádků a sloupců</t>
  </si>
  <si>
    <t>CTRL+D</t>
  </si>
  <si>
    <t>Vyplnění směrem dolů</t>
  </si>
  <si>
    <t>CTRL+R</t>
  </si>
  <si>
    <t>Vyplnění směrem vpravo</t>
  </si>
  <si>
    <t>CTRL+F3</t>
  </si>
  <si>
    <t>Definování názvu</t>
  </si>
  <si>
    <t>Klávesy pro práci v buňkách nebo v řádku vzorců</t>
  </si>
  <si>
    <t>Úprava aktivní buňky a její následné vymazání nebo odstranění předchozího znaku v aktivní buňce při úpravě jejího obsahu</t>
  </si>
  <si>
    <t>Dokončení zadání buňky</t>
  </si>
  <si>
    <t>CTRL+SHIFT+ENTER</t>
  </si>
  <si>
    <t>Zadání vzorce jako maticového vzorce</t>
  </si>
  <si>
    <t>Odstranění zadání z buňky nebo řádku vzorců</t>
  </si>
  <si>
    <t>CTRL+A</t>
  </si>
  <si>
    <t>Zobrazení okna vzorce po zadání názvu funkce do vzorce</t>
  </si>
  <si>
    <t>CTRL+SHIFT+A</t>
  </si>
  <si>
    <t>Vložení názvů argumentů a závorek pro funkci po zadání názvu funkce do vzorce</t>
  </si>
  <si>
    <t>CTRL+K</t>
  </si>
  <si>
    <t>Vložení hypertextového odkazu</t>
  </si>
  <si>
    <t>ENTER (v buňce obsahující hypertextový odkaz)</t>
  </si>
  <si>
    <t>Aktivování hypertextového odkazu</t>
  </si>
  <si>
    <t>F2</t>
  </si>
  <si>
    <t>Úprava aktuální buňky a umístění kurzoru na konec řádku</t>
  </si>
  <si>
    <t>F3</t>
  </si>
  <si>
    <t>Vložení definovaného názvu do vzorce</t>
  </si>
  <si>
    <t>SHIFT+F3</t>
  </si>
  <si>
    <t>Vložení funkce do vzorce</t>
  </si>
  <si>
    <t>F9</t>
  </si>
  <si>
    <t>Výpočet všech listů ve všech otevřených sešitech</t>
  </si>
  <si>
    <t>CTRL+ALT+F9</t>
  </si>
  <si>
    <t>Výpočet všech listů v aktivním sešitu</t>
  </si>
  <si>
    <t>SHIFT+F9</t>
  </si>
  <si>
    <t>Výpočet aktivního listu</t>
  </si>
  <si>
    <t>Zahájení vzorce</t>
  </si>
  <si>
    <t>ALT + = (znaménko rovná se)</t>
  </si>
  <si>
    <t>Vložení vzorce AutoSum</t>
  </si>
  <si>
    <t>CTRL + ; (středník)</t>
  </si>
  <si>
    <t>Zadání kalendářního data</t>
  </si>
  <si>
    <t>CTRL + SHIFT + : (dvojtečka)</t>
  </si>
  <si>
    <t>Zadání času</t>
  </si>
  <si>
    <t>CTRL + SHIFT+ " (uvozovky)</t>
  </si>
  <si>
    <t>Kopírování hodnoty z buňky nad aktivní buňkou do buňky nebo řádku vzorců</t>
  </si>
  <si>
    <t>ALT + ŠIPKA DOLŮ</t>
  </si>
  <si>
    <t>Zobrazení seznamu automatického dokončení</t>
  </si>
  <si>
    <t>Klávesové zkratky pro formátování dat</t>
  </si>
  <si>
    <t>CTRL + SHIFT + !</t>
  </si>
  <si>
    <t>Použití číselný formátu se dvěma desetinnými místy, oddělovačem tisíců a znaménkem - (minus) u záporných hodnot</t>
  </si>
  <si>
    <t>CTRL + SHIFT + _</t>
  </si>
  <si>
    <t>Odstranění všech ohraničení</t>
  </si>
  <si>
    <t>CTRL+B</t>
  </si>
  <si>
    <t>Použití nebo odstranění tučného formátu</t>
  </si>
  <si>
    <t>CTRL+I</t>
  </si>
  <si>
    <t>Použití nebo odstranění formátu kurzívy</t>
  </si>
  <si>
    <t>CTRL+U</t>
  </si>
  <si>
    <t>Použití nebo odstranění podtržení</t>
  </si>
  <si>
    <t>Klávesy pro úpravu dat</t>
  </si>
  <si>
    <t>F7</t>
  </si>
  <si>
    <t>Zobrazení dialogového okna Kontrola pravopisu</t>
  </si>
  <si>
    <t>Klávesy pro vložení, odstranění a kopírování výběru</t>
  </si>
  <si>
    <t>CTRL+C</t>
  </si>
  <si>
    <t>Kopírování výběru</t>
  </si>
  <si>
    <t>CTRL+X</t>
  </si>
  <si>
    <t>Vyjmutí výběru</t>
  </si>
  <si>
    <t>CTRL+V</t>
  </si>
  <si>
    <t>Vložení výběru</t>
  </si>
  <si>
    <t>Vymazání obsahu výběru</t>
  </si>
  <si>
    <t>CTRL+Z</t>
  </si>
  <si>
    <t>Vrácení poslední akce zpět</t>
  </si>
  <si>
    <t>Klávesy pro pohyb v rámci výběru</t>
  </si>
  <si>
    <t>Postupně z horní části výběru do dolní nebo ve směru vybraném na kartě Úpravy (nabídka Nástroje příkaz Možnosti)</t>
  </si>
  <si>
    <t>Z dolní části výběru do horní nebo v opačném směru, než je vybrán na kartě Úpravy (nabídka Nástroje příkaz Možnosti)</t>
  </si>
  <si>
    <t>Ve výběru zleva doprava nebo o jednu buňku dolů, pokud je vybrán pouze jeden sloupec</t>
  </si>
  <si>
    <t>Ve výběru zprava doleva nebo o jednu buňku nahoru, pokud je vybrán pouze jeden sloupec</t>
  </si>
  <si>
    <t>CTRL + . (tečka)</t>
  </si>
  <si>
    <t>Ve směru hodinových ručiček do dalšího rohu výběru</t>
  </si>
  <si>
    <t>CTRL+SHIFT + ŠIPKA VPRAVO</t>
  </si>
  <si>
    <t>Doprava mezi nesousedícími výběry</t>
  </si>
  <si>
    <t>CTRL+ALT + ŠIPKA VLEVO</t>
  </si>
  <si>
    <t>Doleva mezi nesousedícími výběry</t>
  </si>
  <si>
    <t>Klávesy pro výběr dat a buněk</t>
  </si>
  <si>
    <t>SHIFT + klávesa se šipkou</t>
  </si>
  <si>
    <t>Rozšíření výběru o jednu buňku</t>
  </si>
  <si>
    <t>CTRL + SHIFT + klávesa se šipkou</t>
  </si>
  <si>
    <t>Rozšíření výběru k poslední buňce, která není prázdná, ve stejném sloupci nebo řádku jako aktivní buňka</t>
  </si>
  <si>
    <t>SHIFT+HOME</t>
  </si>
  <si>
    <t>Rozšíření výběru k začátku řádku</t>
  </si>
  <si>
    <t>CTRL+SHIFT+HOME</t>
  </si>
  <si>
    <t>Rozšíření výběru k začátku listu</t>
  </si>
  <si>
    <t>CTRL+SHIFT+END</t>
  </si>
  <si>
    <t>Rozšíření výběru k poslední buňce v listu (pravý dolní roh)</t>
  </si>
  <si>
    <t>CTRL+MEZERNÍK</t>
  </si>
  <si>
    <t>Výběr celého sloupce</t>
  </si>
  <si>
    <t>SHIFT+MEZERNÍK</t>
  </si>
  <si>
    <t>Výběr celého řádku</t>
  </si>
  <si>
    <t>Výběr celého listu</t>
  </si>
  <si>
    <t>SHIFT+BACKSPACE</t>
  </si>
  <si>
    <t>Pokud je vybráno více buněk, výběr pouze aktivní buňky</t>
  </si>
  <si>
    <t>SHIFT + PAGE DOWN</t>
  </si>
  <si>
    <t>Rozšíření výběru dolů o jednu obrazovku</t>
  </si>
  <si>
    <t>SHIFT + PAGE UP</t>
  </si>
  <si>
    <t>Rozšíření výběru nahoru o jednu obrazovku</t>
  </si>
  <si>
    <t>CTRL+SHIFT+MEZERNÍK</t>
  </si>
  <si>
    <t>Výběr všech objektů v listu v případě, že je již jeden objekt vybrán</t>
  </si>
  <si>
    <t>F8</t>
  </si>
  <si>
    <t>Zapnutí možnosti rozšíření výběru pomocí kláves se šipkou</t>
  </si>
  <si>
    <t>SHIFT+F8</t>
  </si>
  <si>
    <t>Přidání další oblasti buněk k výběru nebo použití kláves se šipkou k přesunu na začátek oblasti, kterou chcete přidat, a výběr následující oblasti stisknutím klávesy F8 a kláves se šipkou</t>
  </si>
  <si>
    <t>SCROLL LOCK, SHIFT+HOME</t>
  </si>
  <si>
    <t>Rozšíření výběru k poslední buňce v levém horním rohu okna</t>
  </si>
  <si>
    <t>SCROLL LOCK, SHIFT+END</t>
  </si>
  <si>
    <t>Rozšíření výběru k buňce v pravém dolním rohu okna</t>
  </si>
  <si>
    <t>Tip: Pokud používáte klávesy pro posun (např. PAGE UP a PAGE DOWN), aniž by byla klávesa SCROLL LOCK zapnuta, přesune se výběr ve vzdálenosti posunu. Jestliže chcete při posunu zachovat stejný výběr, zapněte nejprve klávesu SCROLL LOCK.</t>
  </si>
  <si>
    <t>Klávesy pro rozšíření výběru v režimu klávesy END</t>
  </si>
  <si>
    <t>END</t>
  </si>
  <si>
    <t>Zapnutí nebo vypnutí režimu klávesy END</t>
  </si>
  <si>
    <t>END, SHIFT + klávesa se šipkou</t>
  </si>
  <si>
    <t>END, SHIFT+HOME</t>
  </si>
  <si>
    <t>END, SHIFT+ENTER</t>
  </si>
  <si>
    <t>Rozšíření výběru k poslední buňce v aktuálním řádku. Tato klávesová zkratka není k dispozici, pokud jste zaškrtnuli políčko Převod navigačních kláves na kartě Převod (nabídka Nástroje, příkaz Možnosti).</t>
  </si>
  <si>
    <t>Klávesy pro výběr buněk se zvláštními charakteristikami</t>
  </si>
  <si>
    <t>CTRL + /</t>
  </si>
  <si>
    <t>Výběr aktuální matice, což je matice obsahující aktivní buňku</t>
  </si>
  <si>
    <t>CTRL+SHIFT+O (písmeno O)</t>
  </si>
  <si>
    <t>Výběr všech buněk s komentáři</t>
  </si>
  <si>
    <t>ALT + ; (středník)</t>
  </si>
  <si>
    <t>Výběr pouze viditelných buněk v aktuálním výběru</t>
  </si>
  <si>
    <t>Klávesové zkratky pro práci s datovými formuláři</t>
  </si>
  <si>
    <t>ALT+klávesa písmene, kde písmeno je podtržené písmeno v názvu pole nebo příkazu</t>
  </si>
  <si>
    <t>Výběr pole nebo příkazového tlačítka</t>
  </si>
  <si>
    <t>ŠIPKA DOLŮ</t>
  </si>
  <si>
    <t>Přesun do stejného pole v dalším záznamu</t>
  </si>
  <si>
    <t>ŠIPKA NAHORU</t>
  </si>
  <si>
    <t>Přesun do stejného pole v předchozím záznamu</t>
  </si>
  <si>
    <t>Přesun do dalšího pole, které můžete v záznamu upravit</t>
  </si>
  <si>
    <t>Přesun do předchozího pole, které můžete v záznamu upravit</t>
  </si>
  <si>
    <t>Přesun do prvního pole v dalším záznamu</t>
  </si>
  <si>
    <t>Přesun do prvního pole v předchozím záznamu</t>
  </si>
  <si>
    <t>PAGE DOWN</t>
  </si>
  <si>
    <t>Přesun do stejného pole o 10 záznamů vpřed</t>
  </si>
  <si>
    <t>CTRL + PAGE DOWN</t>
  </si>
  <si>
    <t>Přesun do nového záznamu</t>
  </si>
  <si>
    <t>PAGE UP</t>
  </si>
  <si>
    <t>Přesun do stejného pole o 10 záznamů zpět</t>
  </si>
  <si>
    <t>CTRL + PAGE UP</t>
  </si>
  <si>
    <t>Přesun do prvního záznamu</t>
  </si>
  <si>
    <t>HOME nebo END</t>
  </si>
  <si>
    <t>Přesun na začátek nebo konec pole</t>
  </si>
  <si>
    <t>SHIFT+END</t>
  </si>
  <si>
    <t>Rozšíření výběru ke konci pole</t>
  </si>
  <si>
    <t>Rozšíření výběru k začátku pole</t>
  </si>
  <si>
    <t>ŠIPKA VLEVO nebo ŠIPKA VPRAVO</t>
  </si>
  <si>
    <t>Přesun o jeden znak vlevo nebo vpravo v rámci pole</t>
  </si>
  <si>
    <t>SHIFT + ŠIPKA VLEVO</t>
  </si>
  <si>
    <t>Výběr znaku vlevo</t>
  </si>
  <si>
    <t>SHIFT + ŠIPKA VPRAVO</t>
  </si>
  <si>
    <t>Výběr znaku vpravo</t>
  </si>
  <si>
    <t>Klávesy pro práci s přehledy dat</t>
  </si>
  <si>
    <t>ALT + SHIFT + ŠIPKA VPRAVO</t>
  </si>
  <si>
    <t>Seskupení řádků nebo sloupců</t>
  </si>
  <si>
    <t>ALT + SHIFT + ŠIPKA VLEVO</t>
  </si>
  <si>
    <t>Oddělení řádků nebo sloupců</t>
  </si>
  <si>
    <t>CTRL+8</t>
  </si>
  <si>
    <t>Zobrazení nebo skrytí symbolů přehledu</t>
  </si>
  <si>
    <t>CTRL+9</t>
  </si>
  <si>
    <t>Skrytí vybraných řádků</t>
  </si>
  <si>
    <t>CTRL+SHIFT+( (levá závorka)</t>
  </si>
  <si>
    <t>Zrušení skrytí vybraných řádků</t>
  </si>
  <si>
    <t>CTRL+0 (nula)</t>
  </si>
  <si>
    <t>Skrytí vybraných sloupců</t>
  </si>
  <si>
    <t>Klávesy CTRL+SHIFT+) (pravá závorka)</t>
  </si>
  <si>
    <t>Zrušení skrytí vybraných sloupců</t>
  </si>
  <si>
    <t>Klávesy používané u kontingenčních tabulek a grafů</t>
  </si>
  <si>
    <t>ŠIPKA NAHORU nebo ŠIPKA DOLŮ</t>
  </si>
  <si>
    <t>Výběr předchozí nebo další položky v seznamu</t>
  </si>
  <si>
    <t>Výběr tlačítka pole směrem vlevo nebo vpravo v seznamu tlačítek polí s více sloupci</t>
  </si>
  <si>
    <t>ALT+S</t>
  </si>
  <si>
    <t>Přesun vybraného pole do oblasti Sloupec</t>
  </si>
  <si>
    <t>ALT+A</t>
  </si>
  <si>
    <t>Přesun vybraného pole do oblasti Data</t>
  </si>
  <si>
    <t>ALT+L</t>
  </si>
  <si>
    <t>Zobrazení dialogového okna Pole kontingenční tabulky</t>
  </si>
  <si>
    <t>ALT+T</t>
  </si>
  <si>
    <t>Přesun vybraného pole do oblasti Stránka</t>
  </si>
  <si>
    <t>ALT+E</t>
  </si>
  <si>
    <t>Přesun vybraného pole do oblasti Řádek</t>
  </si>
  <si>
    <t>CTRL+SHIFT+* (hvězdička)</t>
  </si>
  <si>
    <t>Výběr celé kontingenční tabulky</t>
  </si>
  <si>
    <t>Klávesy se šipkami pro výběr buňky obsahující pole a potom ALT + ŠIPKA DOLŮ</t>
  </si>
  <si>
    <t>Zobrazení seznamu pro aktuální pole kontingenční tabulky</t>
  </si>
  <si>
    <t>Klávesy se šipkami pro výběr stránkového pole kontingenčního grafu a potom ALT + ŠIPKA DOLŮ</t>
  </si>
  <si>
    <t>Zobrazení seznamu pro aktuální stránkové pole kontingenčního grafu</t>
  </si>
  <si>
    <t>Výběr předchozí položky v seznamu</t>
  </si>
  <si>
    <t>Výběr další položky v seznamu</t>
  </si>
  <si>
    <t>Výběr první položky zobrazené v seznamu</t>
  </si>
  <si>
    <t>Výběr poslední položky zobrazené v seznamu</t>
  </si>
  <si>
    <t>Zobrazení vybrané položky</t>
  </si>
  <si>
    <t>MEZERNÍK</t>
  </si>
  <si>
    <t>Zaškrtnutí nebo zrušení zaškrtnutí políčka v seznamu</t>
  </si>
  <si>
    <t>Seskupení vybraných položek kontingenční tabulky</t>
  </si>
  <si>
    <t>Oddělení vybraných položek kontingenční tabulky</t>
  </si>
  <si>
    <t>Klávesy pro pohyb a posun v listu nebo sešitu</t>
  </si>
  <si>
    <t>Přesun o jednu buňku nahoru, dolů, vlevo nebo vpravo</t>
  </si>
  <si>
    <t>CTRL + klávesa se šipkou</t>
  </si>
  <si>
    <t>Přesun k okraji aktuální oblasti dat</t>
  </si>
  <si>
    <t>CTRL+HOME</t>
  </si>
  <si>
    <t>Přesun na začátek listu</t>
  </si>
  <si>
    <t>CTRL+END</t>
  </si>
  <si>
    <t>Přesun do poslední buňky v listu, což je buňka v průniku používaného sloupce, který se nachází nejvíce vpravo, a nejspodnějšího používaného řádku (v pravém dolním rohu). Tato buňka je umístěna úhlopříčně proti počáteční buňce (většinou A1).</t>
  </si>
  <si>
    <t>Přesun o jednu obrazovku dolů</t>
  </si>
  <si>
    <t>Přesun o jednu obrazovku nahoru</t>
  </si>
  <si>
    <t>ALT + PAGE DOWN</t>
  </si>
  <si>
    <t>Přesun o jednu obrazovku vpravo</t>
  </si>
  <si>
    <t>ALT + PAGE UP</t>
  </si>
  <si>
    <t>Přesun o jednu obrazovku vlevo</t>
  </si>
  <si>
    <t>Přesun do dalšího listu v sešitu</t>
  </si>
  <si>
    <t>Přesun do předchozího listu v sešitu</t>
  </si>
  <si>
    <t>CTRL+F6 nebo CTRL+TAB</t>
  </si>
  <si>
    <t>Přesun do dalšího sešitu nebo okna</t>
  </si>
  <si>
    <t>CTRL+SHIFT+F6 nebo CTRL+SHIFT+TAB</t>
  </si>
  <si>
    <t>Přesun do předchozího sešitu nebo okna</t>
  </si>
  <si>
    <t>F6</t>
  </si>
  <si>
    <t>Přesun do následujícího podokna v rozděleném sešitu</t>
  </si>
  <si>
    <t>SHIFT+F6</t>
  </si>
  <si>
    <t>Přesun do předchozího podokna v rozděleném sešitu</t>
  </si>
  <si>
    <t>CTRL+BACKSPACE</t>
  </si>
  <si>
    <t>Zobrazení aktivní buňky posunutím listu</t>
  </si>
  <si>
    <t>F5</t>
  </si>
  <si>
    <t>Zobrazení dialogového okna Přejít na</t>
  </si>
  <si>
    <t>SHIFT+F5</t>
  </si>
  <si>
    <t>Zobrazení dialogového okna Najít</t>
  </si>
  <si>
    <t>SHIFT+F4</t>
  </si>
  <si>
    <t>Opakování poslední akce Najít (totéž jako Najít další)</t>
  </si>
  <si>
    <t>Přesun mezi odemknutými buňkami v zamknutém listu</t>
  </si>
  <si>
    <t>Klávesy pro pohyb v listu v režimu klávesy END</t>
  </si>
  <si>
    <t>END, klávesa se šipkou</t>
  </si>
  <si>
    <t>Přesun o jeden blok dat v řádku nebo sloupci</t>
  </si>
  <si>
    <t>END, HOME</t>
  </si>
  <si>
    <t>END, ENTER</t>
  </si>
  <si>
    <t>Přesun na poslední buňku vpravo v aktuálním řádku, který není prázdný. Tato klávesová zkratka není k dispozici, pokud jste zaškrtnuli políčko Převod navigačních kláves na kartě Převod (nabídka Nástroje, příkaz Možnosti).</t>
  </si>
  <si>
    <t>Klávesy pro pohyb v listu se zapnutou klávesou SCROLL LOCK</t>
  </si>
  <si>
    <t>SCROLL LOCK</t>
  </si>
  <si>
    <t>Vypnutí nebo zapnutí klávesy SCROLL LOCK</t>
  </si>
  <si>
    <t>Přesun do buňky v levém horním rohu okna</t>
  </si>
  <si>
    <t>Přesun do buňky v pravém dolním rohu okna</t>
  </si>
  <si>
    <t>Posun o jeden řádek nahoru nebo dolů</t>
  </si>
  <si>
    <t>Přesun o jeden sloupec vlevo nebo vpravo</t>
  </si>
  <si>
    <t>Klávesy pro náhled a tisk dokumentu</t>
  </si>
  <si>
    <t>CTRL+P nebo CTRL+SHIFT+F12</t>
  </si>
  <si>
    <t>Zobrazení dialogového okna Tisk</t>
  </si>
  <si>
    <t>Práce v náhledu tisku</t>
  </si>
  <si>
    <t>Klávesy se šipkami</t>
  </si>
  <si>
    <t>Pohyb po stránce při přiblížení</t>
  </si>
  <si>
    <t>PAGE UP nebo PAGE DOWN</t>
  </si>
  <si>
    <t>Přesun o jednu stránku při oddálení</t>
  </si>
  <si>
    <t>CTRL + ŠIPKA NAHORU nebo CTRL + ŠIPKA VLEVO</t>
  </si>
  <si>
    <t>Přesun na první stránku při oddálení</t>
  </si>
  <si>
    <t>CTRL + ŠIPKA DOLŮ nebo CTRL + ŠIPKA VPRAVO</t>
  </si>
  <si>
    <t>Přesun na poslední stránku při oddálení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</si>
</sst>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dd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3"/>
      <name val="Mongolian Baiti"/>
      <family val="4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9" tint="-0.24997000396251678"/>
      <name val="Mongolian Baiti"/>
      <family val="4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rgb="FF00B050"/>
        </stop>
        <stop position="1">
          <color theme="9" tint="-0.2509700059890747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69989061355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/>
      <right style="thin">
        <color indexed="22"/>
      </right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30" fillId="33" borderId="0" xfId="0" applyNumberFormat="1" applyFont="1" applyFill="1" applyAlignment="1">
      <alignment/>
    </xf>
    <xf numFmtId="14" fontId="30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18" borderId="13" xfId="0" applyFill="1" applyBorder="1" applyAlignment="1">
      <alignment/>
    </xf>
    <xf numFmtId="0" fontId="0" fillId="18" borderId="28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28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17" xfId="0" applyFill="1" applyBorder="1" applyAlignment="1">
      <alignment/>
    </xf>
    <xf numFmtId="0" fontId="0" fillId="34" borderId="18" xfId="0" applyFill="1" applyBorder="1" applyAlignment="1">
      <alignment/>
    </xf>
    <xf numFmtId="6" fontId="0" fillId="34" borderId="29" xfId="0" applyNumberFormat="1" applyFill="1" applyBorder="1" applyAlignment="1">
      <alignment/>
    </xf>
    <xf numFmtId="0" fontId="0" fillId="34" borderId="19" xfId="0" applyFill="1" applyBorder="1" applyAlignment="1">
      <alignment/>
    </xf>
    <xf numFmtId="6" fontId="0" fillId="34" borderId="30" xfId="0" applyNumberFormat="1" applyFill="1" applyBorder="1" applyAlignment="1">
      <alignment/>
    </xf>
    <xf numFmtId="0" fontId="0" fillId="34" borderId="20" xfId="0" applyFill="1" applyBorder="1" applyAlignment="1">
      <alignment/>
    </xf>
    <xf numFmtId="6" fontId="0" fillId="34" borderId="31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3" borderId="17" xfId="0" applyFill="1" applyBorder="1" applyAlignment="1">
      <alignment/>
    </xf>
    <xf numFmtId="0" fontId="0" fillId="0" borderId="30" xfId="0" applyBorder="1" applyAlignment="1">
      <alignment/>
    </xf>
    <xf numFmtId="0" fontId="0" fillId="3" borderId="16" xfId="0" applyFill="1" applyBorder="1" applyAlignment="1">
      <alignment/>
    </xf>
    <xf numFmtId="0" fontId="0" fillId="0" borderId="29" xfId="0" applyBorder="1" applyAlignment="1">
      <alignment/>
    </xf>
    <xf numFmtId="0" fontId="0" fillId="3" borderId="15" xfId="0" applyFill="1" applyBorder="1" applyAlignment="1">
      <alignment/>
    </xf>
    <xf numFmtId="0" fontId="0" fillId="15" borderId="28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32" xfId="0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33" xfId="0" applyFont="1" applyFill="1" applyBorder="1" applyAlignment="1">
      <alignment wrapText="1"/>
    </xf>
    <xf numFmtId="1" fontId="2" fillId="35" borderId="33" xfId="0" applyNumberFormat="1" applyFont="1" applyFill="1" applyBorder="1" applyAlignment="1">
      <alignment/>
    </xf>
    <xf numFmtId="1" fontId="2" fillId="35" borderId="33" xfId="0" applyNumberFormat="1" applyFont="1" applyFill="1" applyBorder="1" applyAlignment="1">
      <alignment wrapText="1"/>
    </xf>
    <xf numFmtId="2" fontId="2" fillId="35" borderId="33" xfId="0" applyNumberFormat="1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2" fillId="35" borderId="35" xfId="0" applyFont="1" applyFill="1" applyBorder="1" applyAlignment="1">
      <alignment wrapText="1"/>
    </xf>
    <xf numFmtId="1" fontId="2" fillId="35" borderId="35" xfId="0" applyNumberFormat="1" applyFont="1" applyFill="1" applyBorder="1" applyAlignment="1">
      <alignment/>
    </xf>
    <xf numFmtId="1" fontId="2" fillId="35" borderId="35" xfId="0" applyNumberFormat="1" applyFont="1" applyFill="1" applyBorder="1" applyAlignment="1">
      <alignment wrapText="1"/>
    </xf>
    <xf numFmtId="2" fontId="2" fillId="35" borderId="35" xfId="0" applyNumberFormat="1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3" fillId="36" borderId="37" xfId="0" applyFont="1" applyFill="1" applyBorder="1" applyAlignment="1">
      <alignment horizontal="left"/>
    </xf>
    <xf numFmtId="0" fontId="3" fillId="36" borderId="38" xfId="0" applyFont="1" applyFill="1" applyBorder="1" applyAlignment="1">
      <alignment horizontal="left" wrapText="1"/>
    </xf>
    <xf numFmtId="0" fontId="3" fillId="36" borderId="38" xfId="0" applyFont="1" applyFill="1" applyBorder="1" applyAlignment="1">
      <alignment horizontal="left"/>
    </xf>
    <xf numFmtId="1" fontId="3" fillId="37" borderId="38" xfId="0" applyNumberFormat="1" applyFont="1" applyFill="1" applyBorder="1" applyAlignment="1">
      <alignment horizontal="left" wrapText="1"/>
    </xf>
    <xf numFmtId="1" fontId="3" fillId="37" borderId="38" xfId="0" applyNumberFormat="1" applyFont="1" applyFill="1" applyBorder="1" applyAlignment="1">
      <alignment horizontal="left"/>
    </xf>
    <xf numFmtId="0" fontId="3" fillId="37" borderId="38" xfId="0" applyFont="1" applyFill="1" applyBorder="1" applyAlignment="1">
      <alignment horizontal="left"/>
    </xf>
    <xf numFmtId="0" fontId="3" fillId="36" borderId="39" xfId="0" applyFont="1" applyFill="1" applyBorder="1" applyAlignment="1">
      <alignment horizontal="left"/>
    </xf>
    <xf numFmtId="2" fontId="2" fillId="35" borderId="40" xfId="0" applyNumberFormat="1" applyFont="1" applyFill="1" applyBorder="1" applyAlignment="1">
      <alignment/>
    </xf>
    <xf numFmtId="2" fontId="2" fillId="35" borderId="41" xfId="0" applyNumberFormat="1" applyFont="1" applyFill="1" applyBorder="1" applyAlignment="1">
      <alignment/>
    </xf>
    <xf numFmtId="164" fontId="4" fillId="38" borderId="42" xfId="0" applyNumberFormat="1" applyFont="1" applyFill="1" applyBorder="1" applyAlignment="1">
      <alignment horizontal="center" vertical="center" wrapText="1"/>
    </xf>
    <xf numFmtId="14" fontId="0" fillId="6" borderId="15" xfId="0" applyNumberFormat="1" applyFill="1" applyBorder="1" applyAlignment="1">
      <alignment/>
    </xf>
    <xf numFmtId="14" fontId="0" fillId="6" borderId="16" xfId="0" applyNumberFormat="1" applyFill="1" applyBorder="1" applyAlignment="1">
      <alignment/>
    </xf>
    <xf numFmtId="14" fontId="0" fillId="6" borderId="17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39" borderId="13" xfId="0" applyFill="1" applyBorder="1" applyAlignment="1">
      <alignment/>
    </xf>
    <xf numFmtId="0" fontId="0" fillId="39" borderId="32" xfId="0" applyFill="1" applyBorder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35" borderId="51" xfId="0" applyFont="1" applyFill="1" applyBorder="1" applyAlignment="1">
      <alignment/>
    </xf>
    <xf numFmtId="1" fontId="2" fillId="35" borderId="51" xfId="0" applyNumberFormat="1" applyFont="1" applyFill="1" applyBorder="1" applyAlignment="1">
      <alignment/>
    </xf>
    <xf numFmtId="2" fontId="2" fillId="35" borderId="51" xfId="0" applyNumberFormat="1" applyFont="1" applyFill="1" applyBorder="1" applyAlignment="1">
      <alignment/>
    </xf>
    <xf numFmtId="2" fontId="2" fillId="35" borderId="52" xfId="0" applyNumberFormat="1" applyFont="1" applyFill="1" applyBorder="1" applyAlignment="1">
      <alignment/>
    </xf>
    <xf numFmtId="0" fontId="0" fillId="0" borderId="53" xfId="0" applyBorder="1" applyAlignment="1">
      <alignment/>
    </xf>
    <xf numFmtId="0" fontId="2" fillId="35" borderId="5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" fontId="2" fillId="35" borderId="51" xfId="0" applyNumberFormat="1" applyFont="1" applyFill="1" applyBorder="1" applyAlignment="1">
      <alignment wrapText="1"/>
    </xf>
    <xf numFmtId="0" fontId="2" fillId="35" borderId="51" xfId="0" applyFont="1" applyFill="1" applyBorder="1" applyAlignment="1">
      <alignment wrapText="1"/>
    </xf>
    <xf numFmtId="0" fontId="2" fillId="35" borderId="26" xfId="0" applyFont="1" applyFill="1" applyBorder="1" applyAlignment="1">
      <alignment/>
    </xf>
    <xf numFmtId="1" fontId="2" fillId="35" borderId="26" xfId="0" applyNumberFormat="1" applyFont="1" applyFill="1" applyBorder="1" applyAlignment="1">
      <alignment/>
    </xf>
    <xf numFmtId="2" fontId="2" fillId="35" borderId="26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56" xfId="0" applyBorder="1" applyAlignment="1">
      <alignment/>
    </xf>
    <xf numFmtId="0" fontId="30" fillId="40" borderId="49" xfId="0" applyFont="1" applyFill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30" fillId="40" borderId="5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 výnosů bankovních institucí za rok 2010</a:t>
            </a:r>
          </a:p>
        </c:rich>
      </c:tx>
      <c:layout>
        <c:manualLayout>
          <c:xMode val="factor"/>
          <c:yMode val="factor"/>
          <c:x val="0.02175"/>
          <c:y val="-0.03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3575"/>
          <c:y val="0.026"/>
          <c:w val="0.86"/>
          <c:h val="0.925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'Nast. rozložení stránky a tisk'!$G$13</c:f>
              <c:strCache>
                <c:ptCount val="1"/>
                <c:pt idx="0">
                  <c:v>Alianz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'Nast. rozložení stránky a tisk'!$H$12:$U$12</c:f>
              <c:strCache/>
            </c:strRef>
          </c:cat>
          <c:val>
            <c:numRef>
              <c:f>'Nast. rozložení stránky a tisk'!$H$13:$U$13</c:f>
              <c:numCache/>
            </c:numRef>
          </c:val>
          <c:shape val="box"/>
        </c:ser>
        <c:ser>
          <c:idx val="2"/>
          <c:order val="1"/>
          <c:tx>
            <c:strRef>
              <c:f>'Nast. rozložení stránky a tisk'!$G$14</c:f>
              <c:strCache>
                <c:ptCount val="1"/>
                <c:pt idx="0">
                  <c:v>Kooperativa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'Nast. rozložení stránky a tisk'!$H$12:$U$12</c:f>
              <c:strCache/>
            </c:strRef>
          </c:cat>
          <c:val>
            <c:numRef>
              <c:f>'Nast. rozložení stránky a tisk'!$H$14:$U$14</c:f>
              <c:numCache/>
            </c:numRef>
          </c:val>
          <c:shape val="box"/>
        </c:ser>
        <c:ser>
          <c:idx val="3"/>
          <c:order val="2"/>
          <c:tx>
            <c:strRef>
              <c:f>'Nast. rozložení stránky a tisk'!$G$15</c:f>
              <c:strCache>
                <c:ptCount val="1"/>
                <c:pt idx="0">
                  <c:v>Generali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'Nast. rozložení stránky a tisk'!$H$12:$U$12</c:f>
              <c:strCache/>
            </c:strRef>
          </c:cat>
          <c:val>
            <c:numRef>
              <c:f>'Nast. rozložení stránky a tisk'!$H$15:$U$15</c:f>
              <c:numCache/>
            </c:numRef>
          </c:val>
          <c:shape val="box"/>
        </c:ser>
        <c:ser>
          <c:idx val="0"/>
          <c:order val="3"/>
          <c:tx>
            <c:strRef>
              <c:f>'Nast. rozložení stránky a tisk'!$G$16</c:f>
              <c:strCache>
                <c:ptCount val="1"/>
                <c:pt idx="0">
                  <c:v>Axa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'Nast. rozložení stránky a tisk'!$H$12:$U$12</c:f>
              <c:strCache/>
            </c:strRef>
          </c:cat>
          <c:val>
            <c:numRef>
              <c:f>'Nast. rozložení stránky a tisk'!$H$16:$U$16</c:f>
              <c:numCache/>
            </c:numRef>
          </c:val>
          <c:shape val="box"/>
        </c:ser>
        <c:shape val="box"/>
        <c:axId val="22017212"/>
        <c:axId val="63937181"/>
      </c:bar3D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37181"/>
        <c:crosses val="autoZero"/>
        <c:auto val="1"/>
        <c:lblOffset val="100"/>
        <c:tickLblSkip val="1"/>
        <c:noMultiLvlLbl val="0"/>
      </c:catAx>
      <c:valAx>
        <c:axId val="63937181"/>
        <c:scaling>
          <c:orientation val="minMax"/>
          <c:min val="19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Kč</a:t>
                </a:r>
              </a:p>
            </c:rich>
          </c:tx>
          <c:layout>
            <c:manualLayout>
              <c:xMode val="factor"/>
              <c:yMode val="factor"/>
              <c:x val="-0.049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7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"/>
          <c:y val="0.4285"/>
          <c:w val="0.09075"/>
          <c:h val="0.23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9525</xdr:rowOff>
    </xdr:from>
    <xdr:to>
      <xdr:col>21</xdr:col>
      <xdr:colOff>323850</xdr:colOff>
      <xdr:row>37</xdr:row>
      <xdr:rowOff>85725</xdr:rowOff>
    </xdr:to>
    <xdr:graphicFrame>
      <xdr:nvGraphicFramePr>
        <xdr:cNvPr id="1" name="Graf 3"/>
        <xdr:cNvGraphicFramePr/>
      </xdr:nvGraphicFramePr>
      <xdr:xfrm>
        <a:off x="3676650" y="3276600"/>
        <a:ext cx="93249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66675</xdr:rowOff>
    </xdr:from>
    <xdr:to>
      <xdr:col>2</xdr:col>
      <xdr:colOff>47625</xdr:colOff>
      <xdr:row>17</xdr:row>
      <xdr:rowOff>180975</xdr:rowOff>
    </xdr:to>
    <xdr:pic>
      <xdr:nvPicPr>
        <xdr:cNvPr id="1" name="Obrázek 1" descr="koni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71675"/>
          <a:ext cx="1447800" cy="1447800"/>
        </a:xfrm>
        <a:prstGeom prst="rect">
          <a:avLst/>
        </a:prstGeom>
        <a:solidFill>
          <a:srgbClr val="C0504D"/>
        </a:solidFill>
        <a:ln w="0" cmpd="sng">
          <a:noFill/>
        </a:ln>
      </xdr:spPr>
    </xdr:pic>
    <xdr:clientData/>
  </xdr:twoCellAnchor>
  <xdr:twoCellAnchor>
    <xdr:from>
      <xdr:col>3</xdr:col>
      <xdr:colOff>47625</xdr:colOff>
      <xdr:row>10</xdr:row>
      <xdr:rowOff>38100</xdr:rowOff>
    </xdr:from>
    <xdr:to>
      <xdr:col>6</xdr:col>
      <xdr:colOff>28575</xdr:colOff>
      <xdr:row>14</xdr:row>
      <xdr:rowOff>180975</xdr:rowOff>
    </xdr:to>
    <xdr:sp>
      <xdr:nvSpPr>
        <xdr:cNvPr id="2" name="printer2"/>
        <xdr:cNvSpPr>
          <a:spLocks/>
        </xdr:cNvSpPr>
      </xdr:nvSpPr>
      <xdr:spPr>
        <a:xfrm>
          <a:off x="2676525" y="1943100"/>
          <a:ext cx="1809750" cy="904875"/>
        </a:xfrm>
        <a:custGeom>
          <a:pathLst>
            <a:path h="21600" w="21600">
              <a:moveTo>
                <a:pt x="10673" y="0"/>
              </a:moveTo>
              <a:lnTo>
                <a:pt x="19186" y="0"/>
              </a:lnTo>
              <a:lnTo>
                <a:pt x="21600" y="4703"/>
              </a:lnTo>
              <a:lnTo>
                <a:pt x="21600" y="10800"/>
              </a:lnTo>
              <a:lnTo>
                <a:pt x="21600" y="16548"/>
              </a:lnTo>
              <a:lnTo>
                <a:pt x="18042" y="16548"/>
              </a:lnTo>
              <a:lnTo>
                <a:pt x="18042" y="21600"/>
              </a:lnTo>
              <a:lnTo>
                <a:pt x="10673" y="21600"/>
              </a:lnTo>
              <a:lnTo>
                <a:pt x="3176" y="21600"/>
              </a:lnTo>
              <a:lnTo>
                <a:pt x="3176" y="16548"/>
              </a:lnTo>
              <a:lnTo>
                <a:pt x="0" y="16548"/>
              </a:lnTo>
              <a:lnTo>
                <a:pt x="0" y="10800"/>
              </a:lnTo>
              <a:lnTo>
                <a:pt x="0" y="4703"/>
              </a:lnTo>
              <a:lnTo>
                <a:pt x="2414" y="0"/>
              </a:lnTo>
              <a:lnTo>
                <a:pt x="10673" y="0"/>
              </a:lnTo>
              <a:close/>
            </a:path>
            <a:path h="21600" w="21600">
              <a:moveTo>
                <a:pt x="0" y="4703"/>
              </a:moveTo>
              <a:lnTo>
                <a:pt x="3558" y="4703"/>
              </a:lnTo>
              <a:lnTo>
                <a:pt x="17026" y="4703"/>
              </a:lnTo>
              <a:lnTo>
                <a:pt x="21600" y="4703"/>
              </a:lnTo>
              <a:lnTo>
                <a:pt x="0" y="4703"/>
              </a:lnTo>
              <a:moveTo>
                <a:pt x="0" y="4703"/>
              </a:moveTo>
              <a:lnTo>
                <a:pt x="16518" y="4703"/>
              </a:lnTo>
              <a:lnTo>
                <a:pt x="16518" y="10452"/>
              </a:lnTo>
              <a:moveTo>
                <a:pt x="16518" y="10452"/>
              </a:moveTo>
              <a:lnTo>
                <a:pt x="0" y="10452"/>
              </a:lnTo>
              <a:lnTo>
                <a:pt x="4320" y="16548"/>
              </a:lnTo>
              <a:lnTo>
                <a:pt x="4320" y="17419"/>
              </a:lnTo>
              <a:lnTo>
                <a:pt x="4320" y="20555"/>
              </a:lnTo>
              <a:moveTo>
                <a:pt x="4320" y="20555"/>
              </a:moveTo>
              <a:lnTo>
                <a:pt x="4320" y="21600"/>
              </a:lnTo>
              <a:lnTo>
                <a:pt x="4320" y="16548"/>
              </a:lnTo>
              <a:lnTo>
                <a:pt x="16899" y="16548"/>
              </a:lnTo>
              <a:lnTo>
                <a:pt x="16899" y="17419"/>
              </a:lnTo>
              <a:moveTo>
                <a:pt x="16899" y="17419"/>
              </a:moveTo>
              <a:lnTo>
                <a:pt x="16899" y="20555"/>
              </a:lnTo>
              <a:lnTo>
                <a:pt x="16899" y="21600"/>
              </a:lnTo>
              <a:lnTo>
                <a:pt x="16899" y="16548"/>
              </a:lnTo>
              <a:lnTo>
                <a:pt x="15247" y="14981"/>
              </a:lnTo>
              <a:moveTo>
                <a:pt x="15247" y="14981"/>
              </a:moveTo>
              <a:lnTo>
                <a:pt x="15247" y="10452"/>
              </a:lnTo>
              <a:lnTo>
                <a:pt x="16899" y="16548"/>
              </a:lnTo>
              <a:lnTo>
                <a:pt x="18042" y="16548"/>
              </a:lnTo>
              <a:lnTo>
                <a:pt x="16518" y="10452"/>
              </a:lnTo>
              <a:lnTo>
                <a:pt x="15247" y="14981"/>
              </a:lnTo>
              <a:lnTo>
                <a:pt x="15247" y="14981"/>
              </a:lnTo>
              <a:lnTo>
                <a:pt x="16772" y="17942"/>
              </a:lnTo>
              <a:lnTo>
                <a:pt x="4447" y="17942"/>
              </a:lnTo>
              <a:moveTo>
                <a:pt x="4447" y="17942"/>
              </a:moveTo>
              <a:lnTo>
                <a:pt x="5972" y="14981"/>
              </a:lnTo>
              <a:lnTo>
                <a:pt x="5972" y="10452"/>
              </a:lnTo>
              <a:lnTo>
                <a:pt x="4320" y="16548"/>
              </a:lnTo>
              <a:lnTo>
                <a:pt x="3176" y="16548"/>
              </a:lnTo>
              <a:moveTo>
                <a:pt x="3176" y="16548"/>
              </a:moveTo>
              <a:lnTo>
                <a:pt x="4701" y="10452"/>
              </a:lnTo>
              <a:lnTo>
                <a:pt x="20202" y="5574"/>
              </a:lnTo>
              <a:lnTo>
                <a:pt x="20711" y="5574"/>
              </a:lnTo>
            </a:path>
          </a:pathLst>
        </a:cu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9525</xdr:rowOff>
    </xdr:from>
    <xdr:to>
      <xdr:col>9</xdr:col>
      <xdr:colOff>28575</xdr:colOff>
      <xdr:row>15</xdr:row>
      <xdr:rowOff>95250</xdr:rowOff>
    </xdr:to>
    <xdr:sp>
      <xdr:nvSpPr>
        <xdr:cNvPr id="3" name="Veselý obličej 3"/>
        <xdr:cNvSpPr>
          <a:spLocks/>
        </xdr:cNvSpPr>
      </xdr:nvSpPr>
      <xdr:spPr>
        <a:xfrm>
          <a:off x="5114925" y="1914525"/>
          <a:ext cx="1200150" cy="103822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9</xdr:row>
      <xdr:rowOff>142875</xdr:rowOff>
    </xdr:from>
    <xdr:to>
      <xdr:col>14</xdr:col>
      <xdr:colOff>104775</xdr:colOff>
      <xdr:row>24</xdr:row>
      <xdr:rowOff>28575</xdr:rowOff>
    </xdr:to>
    <xdr:pic>
      <xdr:nvPicPr>
        <xdr:cNvPr id="4" name="Diagram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10275" y="1857375"/>
          <a:ext cx="3429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31" sqref="G31"/>
    </sheetView>
  </sheetViews>
  <sheetFormatPr defaultColWidth="9.140625" defaultRowHeight="15"/>
  <sheetData>
    <row r="2" ht="15">
      <c r="B2" t="s">
        <v>0</v>
      </c>
    </row>
    <row r="3" ht="15">
      <c r="B3" t="s">
        <v>8</v>
      </c>
    </row>
    <row r="4" spans="2:5" ht="15">
      <c r="B4" s="1" t="s">
        <v>42</v>
      </c>
      <c r="E4" s="3"/>
    </row>
    <row r="5" spans="2:11" ht="15">
      <c r="B5" s="1">
        <v>40546</v>
      </c>
      <c r="C5" t="s">
        <v>3</v>
      </c>
      <c r="E5" s="2">
        <v>40546</v>
      </c>
      <c r="F5" s="4" t="s">
        <v>3</v>
      </c>
      <c r="H5" s="1">
        <v>40544</v>
      </c>
      <c r="I5" t="s">
        <v>9</v>
      </c>
      <c r="K5" t="s">
        <v>9</v>
      </c>
    </row>
    <row r="6" spans="2:11" ht="15">
      <c r="B6" s="1">
        <v>40547</v>
      </c>
      <c r="C6" t="s">
        <v>4</v>
      </c>
      <c r="E6" s="2">
        <v>40547</v>
      </c>
      <c r="F6" s="4" t="s">
        <v>4</v>
      </c>
      <c r="H6" s="1">
        <v>40575</v>
      </c>
      <c r="I6" t="s">
        <v>10</v>
      </c>
      <c r="K6" t="s">
        <v>10</v>
      </c>
    </row>
    <row r="7" spans="2:11" ht="15">
      <c r="B7" s="1">
        <v>40548</v>
      </c>
      <c r="C7" t="s">
        <v>5</v>
      </c>
      <c r="E7" s="2">
        <v>40548</v>
      </c>
      <c r="F7" s="4" t="s">
        <v>5</v>
      </c>
      <c r="H7" s="1">
        <v>40603</v>
      </c>
      <c r="I7" t="s">
        <v>11</v>
      </c>
      <c r="K7" t="s">
        <v>9</v>
      </c>
    </row>
    <row r="8" spans="2:11" ht="15">
      <c r="B8" s="1">
        <v>40549</v>
      </c>
      <c r="C8" t="s">
        <v>6</v>
      </c>
      <c r="E8" s="2">
        <v>40549</v>
      </c>
      <c r="F8" s="4" t="s">
        <v>6</v>
      </c>
      <c r="H8" s="1">
        <v>40634</v>
      </c>
      <c r="I8" t="s">
        <v>12</v>
      </c>
      <c r="K8" t="s">
        <v>10</v>
      </c>
    </row>
    <row r="9" spans="2:11" ht="15">
      <c r="B9" s="1">
        <v>40550</v>
      </c>
      <c r="C9" t="s">
        <v>7</v>
      </c>
      <c r="E9" s="2">
        <v>40550</v>
      </c>
      <c r="F9" s="4" t="s">
        <v>7</v>
      </c>
      <c r="H9" s="1">
        <v>40664</v>
      </c>
      <c r="I9" t="s">
        <v>13</v>
      </c>
      <c r="K9" t="s">
        <v>9</v>
      </c>
    </row>
    <row r="10" spans="2:11" ht="15">
      <c r="B10" s="1">
        <v>40553</v>
      </c>
      <c r="C10" t="s">
        <v>3</v>
      </c>
      <c r="E10" s="2">
        <v>40553</v>
      </c>
      <c r="F10" s="4" t="s">
        <v>3</v>
      </c>
      <c r="H10" s="1">
        <v>40695</v>
      </c>
      <c r="I10" t="s">
        <v>14</v>
      </c>
      <c r="K10" t="s">
        <v>10</v>
      </c>
    </row>
    <row r="11" spans="2:11" ht="15">
      <c r="B11" s="1">
        <v>40554</v>
      </c>
      <c r="C11" t="s">
        <v>4</v>
      </c>
      <c r="E11" s="2">
        <v>40554</v>
      </c>
      <c r="F11" s="4" t="s">
        <v>4</v>
      </c>
      <c r="H11" s="1">
        <v>40725</v>
      </c>
      <c r="I11" t="s">
        <v>15</v>
      </c>
      <c r="K11" t="s">
        <v>9</v>
      </c>
    </row>
    <row r="12" spans="2:11" ht="15">
      <c r="B12" s="1">
        <v>40555</v>
      </c>
      <c r="C12" t="s">
        <v>5</v>
      </c>
      <c r="E12" s="2">
        <v>40555</v>
      </c>
      <c r="F12" s="4" t="s">
        <v>5</v>
      </c>
      <c r="H12" s="1">
        <v>40756</v>
      </c>
      <c r="I12" t="s">
        <v>16</v>
      </c>
      <c r="K12" t="s">
        <v>10</v>
      </c>
    </row>
    <row r="13" spans="2:11" ht="15">
      <c r="B13" s="1">
        <v>40556</v>
      </c>
      <c r="C13" t="s">
        <v>6</v>
      </c>
      <c r="E13" s="2">
        <v>40556</v>
      </c>
      <c r="F13" s="4" t="s">
        <v>6</v>
      </c>
      <c r="H13" s="1">
        <v>40787</v>
      </c>
      <c r="I13" t="s">
        <v>17</v>
      </c>
      <c r="K13" t="s">
        <v>9</v>
      </c>
    </row>
    <row r="14" spans="2:11" ht="15">
      <c r="B14" s="1">
        <v>40557</v>
      </c>
      <c r="C14" t="s">
        <v>7</v>
      </c>
      <c r="E14" s="2">
        <v>40557</v>
      </c>
      <c r="F14" s="4" t="s">
        <v>7</v>
      </c>
      <c r="H14" s="1">
        <v>40817</v>
      </c>
      <c r="I14" t="s">
        <v>18</v>
      </c>
      <c r="K14" t="s">
        <v>10</v>
      </c>
    </row>
    <row r="15" spans="2:11" ht="15">
      <c r="B15" s="1">
        <v>40560</v>
      </c>
      <c r="C15" t="s">
        <v>3</v>
      </c>
      <c r="E15" s="2">
        <v>40560</v>
      </c>
      <c r="F15" s="4" t="s">
        <v>3</v>
      </c>
      <c r="H15" s="1">
        <v>40848</v>
      </c>
      <c r="I15" t="s">
        <v>19</v>
      </c>
      <c r="K15" t="s">
        <v>9</v>
      </c>
    </row>
    <row r="16" spans="2:11" ht="15">
      <c r="B16" s="1">
        <v>40561</v>
      </c>
      <c r="C16" t="s">
        <v>4</v>
      </c>
      <c r="E16" s="2">
        <v>40561</v>
      </c>
      <c r="F16" s="4" t="s">
        <v>4</v>
      </c>
      <c r="H16" s="1">
        <v>40878</v>
      </c>
      <c r="I16" t="s">
        <v>20</v>
      </c>
      <c r="K16" t="s">
        <v>10</v>
      </c>
    </row>
    <row r="17" spans="2:11" ht="15">
      <c r="B17" s="1">
        <v>40562</v>
      </c>
      <c r="C17" t="s">
        <v>5</v>
      </c>
      <c r="E17" s="2">
        <v>40562</v>
      </c>
      <c r="F17" s="4" t="s">
        <v>5</v>
      </c>
      <c r="H17" s="1">
        <v>40909</v>
      </c>
      <c r="I17" t="s">
        <v>9</v>
      </c>
      <c r="K17" t="s">
        <v>9</v>
      </c>
    </row>
    <row r="18" spans="2:11" ht="15">
      <c r="B18" s="1">
        <v>40563</v>
      </c>
      <c r="C18" t="s">
        <v>6</v>
      </c>
      <c r="E18" s="2">
        <v>40563</v>
      </c>
      <c r="F18" s="4" t="s">
        <v>6</v>
      </c>
      <c r="H18" s="1">
        <v>40940</v>
      </c>
      <c r="I18" t="s">
        <v>10</v>
      </c>
      <c r="K18" t="s">
        <v>10</v>
      </c>
    </row>
    <row r="19" spans="2:11" ht="15">
      <c r="B19" s="1">
        <v>40564</v>
      </c>
      <c r="C19" t="s">
        <v>7</v>
      </c>
      <c r="E19" s="2">
        <v>40564</v>
      </c>
      <c r="F19" s="4" t="s">
        <v>7</v>
      </c>
      <c r="H19" s="1">
        <v>40969</v>
      </c>
      <c r="I19" t="s">
        <v>11</v>
      </c>
      <c r="K19" t="s">
        <v>9</v>
      </c>
    </row>
    <row r="20" spans="2:11" ht="15">
      <c r="B20" s="1">
        <v>40567</v>
      </c>
      <c r="C20" t="s">
        <v>3</v>
      </c>
      <c r="E20" s="2">
        <v>40567</v>
      </c>
      <c r="F20" s="4" t="s">
        <v>3</v>
      </c>
      <c r="H20" s="1">
        <v>41000</v>
      </c>
      <c r="I20" t="s">
        <v>12</v>
      </c>
      <c r="K20" t="s">
        <v>10</v>
      </c>
    </row>
    <row r="21" spans="2:11" ht="15">
      <c r="B21" s="1">
        <v>40568</v>
      </c>
      <c r="C21" t="s">
        <v>4</v>
      </c>
      <c r="E21" s="2">
        <v>40568</v>
      </c>
      <c r="F21" s="4" t="s">
        <v>4</v>
      </c>
      <c r="H21" s="1">
        <v>41030</v>
      </c>
      <c r="I21" t="s">
        <v>13</v>
      </c>
      <c r="K21" t="s">
        <v>9</v>
      </c>
    </row>
    <row r="22" spans="2:11" ht="15">
      <c r="B22" s="1">
        <v>40569</v>
      </c>
      <c r="C22" t="s">
        <v>5</v>
      </c>
      <c r="E22" s="2">
        <v>40569</v>
      </c>
      <c r="F22" s="4" t="s">
        <v>5</v>
      </c>
      <c r="H22" s="1">
        <v>41061</v>
      </c>
      <c r="I22" t="s">
        <v>14</v>
      </c>
      <c r="K22" t="s">
        <v>10</v>
      </c>
    </row>
    <row r="23" spans="2:11" ht="15">
      <c r="B23" s="1">
        <v>40570</v>
      </c>
      <c r="C23" t="s">
        <v>6</v>
      </c>
      <c r="E23" s="2">
        <v>40570</v>
      </c>
      <c r="F23" s="4" t="s">
        <v>6</v>
      </c>
      <c r="H23" s="1">
        <v>41091</v>
      </c>
      <c r="I23" t="s">
        <v>15</v>
      </c>
      <c r="K23" t="s">
        <v>9</v>
      </c>
    </row>
    <row r="24" spans="2:11" ht="15">
      <c r="B24" s="1">
        <v>40571</v>
      </c>
      <c r="C24" t="s">
        <v>7</v>
      </c>
      <c r="E24" s="2">
        <v>40571</v>
      </c>
      <c r="F24" s="4" t="s">
        <v>7</v>
      </c>
      <c r="H24" s="1">
        <v>41122</v>
      </c>
      <c r="I24" t="s">
        <v>16</v>
      </c>
      <c r="K24" t="s">
        <v>10</v>
      </c>
    </row>
    <row r="25" spans="2:11" ht="15">
      <c r="B25" s="1">
        <v>40574</v>
      </c>
      <c r="C25" t="s">
        <v>3</v>
      </c>
      <c r="E25" s="2">
        <v>40574</v>
      </c>
      <c r="F25" s="4" t="s">
        <v>3</v>
      </c>
      <c r="H25" s="1">
        <v>41153</v>
      </c>
      <c r="I25" t="s">
        <v>17</v>
      </c>
      <c r="K25" t="s">
        <v>9</v>
      </c>
    </row>
    <row r="26" ht="15">
      <c r="B26" t="s">
        <v>1</v>
      </c>
    </row>
    <row r="27" ht="15">
      <c r="B27" t="s"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23.140625" style="0" bestFit="1" customWidth="1"/>
    <col min="3" max="3" width="60.28125" style="0" bestFit="1" customWidth="1"/>
  </cols>
  <sheetData>
    <row r="1" ht="15">
      <c r="A1" s="1"/>
    </row>
    <row r="2" ht="15">
      <c r="B2" s="5" t="s">
        <v>307</v>
      </c>
    </row>
    <row r="4" spans="2:3" ht="15">
      <c r="B4" s="5" t="s">
        <v>308</v>
      </c>
      <c r="C4" s="5" t="s">
        <v>312</v>
      </c>
    </row>
    <row r="5" spans="2:3" ht="15">
      <c r="B5" s="5" t="s">
        <v>309</v>
      </c>
      <c r="C5" s="5" t="s">
        <v>313</v>
      </c>
    </row>
    <row r="6" spans="2:3" ht="15">
      <c r="B6" s="5" t="s">
        <v>310</v>
      </c>
      <c r="C6" s="5" t="s">
        <v>314</v>
      </c>
    </row>
    <row r="7" spans="2:3" ht="15">
      <c r="B7" s="5" t="s">
        <v>311</v>
      </c>
      <c r="C7" s="5" t="s">
        <v>315</v>
      </c>
    </row>
    <row r="8" spans="2:3" ht="15">
      <c r="B8" s="5" t="s">
        <v>316</v>
      </c>
      <c r="C8" s="5" t="s">
        <v>317</v>
      </c>
    </row>
    <row r="9" spans="2:3" ht="15">
      <c r="B9" s="5" t="s">
        <v>318</v>
      </c>
      <c r="C9" s="5" t="s">
        <v>320</v>
      </c>
    </row>
    <row r="10" spans="2:3" ht="15">
      <c r="B10" s="5" t="s">
        <v>319</v>
      </c>
      <c r="C10" s="5" t="s">
        <v>321</v>
      </c>
    </row>
    <row r="11" spans="2:3" ht="15">
      <c r="B11" s="5" t="s">
        <v>322</v>
      </c>
      <c r="C11" t="s">
        <v>324</v>
      </c>
    </row>
    <row r="12" spans="2:3" ht="15">
      <c r="B12" s="5" t="s">
        <v>323</v>
      </c>
      <c r="C12" s="5" t="s">
        <v>325</v>
      </c>
    </row>
    <row r="13" spans="2:3" ht="15">
      <c r="B13" s="5" t="s">
        <v>326</v>
      </c>
      <c r="C13" s="5" t="s">
        <v>327</v>
      </c>
    </row>
    <row r="14" spans="2:3" ht="15">
      <c r="B14" t="s">
        <v>393</v>
      </c>
      <c r="C14" t="s">
        <v>395</v>
      </c>
    </row>
    <row r="15" spans="2:3" ht="15">
      <c r="B15" t="s">
        <v>394</v>
      </c>
      <c r="C15" t="s">
        <v>396</v>
      </c>
    </row>
    <row r="16" spans="2:3" ht="15">
      <c r="B16" t="s">
        <v>410</v>
      </c>
      <c r="C16" t="s">
        <v>411</v>
      </c>
    </row>
    <row r="17" spans="2:3" ht="15">
      <c r="B17" t="s">
        <v>423</v>
      </c>
      <c r="C17" t="s">
        <v>424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2">
      <selection activeCell="F26" sqref="F25:F26"/>
    </sheetView>
  </sheetViews>
  <sheetFormatPr defaultColWidth="9.140625" defaultRowHeight="15"/>
  <cols>
    <col min="5" max="5" width="17.8515625" style="0" customWidth="1"/>
  </cols>
  <sheetData>
    <row r="3" ht="15">
      <c r="B3" s="5" t="s">
        <v>330</v>
      </c>
    </row>
    <row r="4" ht="15">
      <c r="B4" s="5" t="s">
        <v>331</v>
      </c>
    </row>
    <row r="6" ht="15">
      <c r="B6" s="5" t="s">
        <v>332</v>
      </c>
    </row>
    <row r="7" ht="15">
      <c r="B7" s="5" t="s">
        <v>333</v>
      </c>
    </row>
    <row r="12" ht="15.75" thickBot="1"/>
    <row r="13" spans="2:5" ht="15.75" thickBot="1">
      <c r="B13" s="116" t="s">
        <v>81</v>
      </c>
      <c r="C13" s="117"/>
      <c r="D13" s="117"/>
      <c r="E13" s="118"/>
    </row>
    <row r="14" spans="2:5" ht="15.75" thickBot="1">
      <c r="B14" s="52" t="s">
        <v>80</v>
      </c>
      <c r="C14" s="53" t="s">
        <v>328</v>
      </c>
      <c r="D14" s="52" t="s">
        <v>329</v>
      </c>
      <c r="E14" s="51" t="s">
        <v>60</v>
      </c>
    </row>
    <row r="15" spans="2:5" ht="15">
      <c r="B15" s="50" t="s">
        <v>77</v>
      </c>
      <c r="C15" s="29"/>
      <c r="D15" s="28"/>
      <c r="E15" s="49" t="e">
        <f>C15/POWER((D15/100),2)</f>
        <v>#DIV/0!</v>
      </c>
    </row>
    <row r="16" spans="2:5" ht="15">
      <c r="B16" s="48" t="s">
        <v>76</v>
      </c>
      <c r="C16" s="30"/>
      <c r="D16" s="26"/>
      <c r="E16" s="47" t="e">
        <f>C16/POWER((D16/100),2)</f>
        <v>#DIV/0!</v>
      </c>
    </row>
    <row r="17" spans="2:5" ht="15">
      <c r="B17" s="48" t="s">
        <v>75</v>
      </c>
      <c r="C17" s="30"/>
      <c r="D17" s="26"/>
      <c r="E17" s="47" t="e">
        <f>C17/POWER((D17/100),2)</f>
        <v>#DIV/0!</v>
      </c>
    </row>
    <row r="18" spans="2:5" ht="15.75" thickBot="1">
      <c r="B18" s="46" t="s">
        <v>74</v>
      </c>
      <c r="C18" s="31"/>
      <c r="D18" s="27"/>
      <c r="E18" s="45" t="e">
        <f>C18/POWER((D18/100),2)</f>
        <v>#DIV/0!</v>
      </c>
    </row>
  </sheetData>
  <sheetProtection/>
  <mergeCells count="1">
    <mergeCell ref="B13:E13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I14" sqref="I14"/>
    </sheetView>
  </sheetViews>
  <sheetFormatPr defaultColWidth="9.140625" defaultRowHeight="15"/>
  <sheetData>
    <row r="2" ht="15">
      <c r="B2" s="5" t="s">
        <v>334</v>
      </c>
    </row>
    <row r="6" ht="15.75" thickBot="1"/>
    <row r="7" spans="2:5" ht="15.75" thickBot="1">
      <c r="B7" s="116" t="s">
        <v>81</v>
      </c>
      <c r="C7" s="117"/>
      <c r="D7" s="117"/>
      <c r="E7" s="118"/>
    </row>
    <row r="8" spans="2:5" ht="15.75" thickBot="1">
      <c r="B8" s="52" t="s">
        <v>80</v>
      </c>
      <c r="C8" s="53" t="s">
        <v>328</v>
      </c>
      <c r="D8" s="52" t="s">
        <v>329</v>
      </c>
      <c r="E8" s="51" t="s">
        <v>60</v>
      </c>
    </row>
    <row r="9" spans="2:5" ht="15">
      <c r="B9" s="50" t="s">
        <v>77</v>
      </c>
      <c r="C9" s="29"/>
      <c r="D9" s="28"/>
      <c r="E9" s="49" t="e">
        <f>C9/POWER((D9/100),2)</f>
        <v>#DIV/0!</v>
      </c>
    </row>
    <row r="10" spans="2:5" ht="15">
      <c r="B10" s="48" t="s">
        <v>76</v>
      </c>
      <c r="C10" s="30"/>
      <c r="D10" s="26"/>
      <c r="E10" s="47" t="e">
        <f>C10/POWER((D10/100),2)</f>
        <v>#DIV/0!</v>
      </c>
    </row>
    <row r="11" spans="2:5" ht="15">
      <c r="B11" s="48" t="s">
        <v>75</v>
      </c>
      <c r="C11" s="30"/>
      <c r="D11" s="26"/>
      <c r="E11" s="47" t="e">
        <f>C11/POWER((D11/100),2)</f>
        <v>#DIV/0!</v>
      </c>
    </row>
    <row r="12" spans="2:5" ht="15.75" thickBot="1">
      <c r="B12" s="46" t="s">
        <v>74</v>
      </c>
      <c r="C12" s="31"/>
      <c r="D12" s="27"/>
      <c r="E12" s="45" t="e">
        <f>C12/POWER((D12/100),2)</f>
        <v>#DIV/0!</v>
      </c>
    </row>
    <row r="14" ht="15">
      <c r="G14" s="86"/>
    </row>
  </sheetData>
  <sheetProtection/>
  <protectedRanges>
    <protectedRange sqref="C9:D12" name="Oblast1"/>
  </protectedRanges>
  <mergeCells count="1">
    <mergeCell ref="B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C5"/>
  <sheetViews>
    <sheetView zoomScalePageLayoutView="0" workbookViewId="0" topLeftCell="A1">
      <selection activeCell="J12" sqref="J12"/>
    </sheetView>
  </sheetViews>
  <sheetFormatPr defaultColWidth="9.140625" defaultRowHeight="15"/>
  <sheetData>
    <row r="3" ht="15">
      <c r="C3" s="5" t="s">
        <v>335</v>
      </c>
    </row>
    <row r="4" ht="15">
      <c r="C4" s="5" t="s">
        <v>336</v>
      </c>
    </row>
    <row r="5" ht="15">
      <c r="C5" s="5" t="s">
        <v>337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16"/>
  <sheetViews>
    <sheetView zoomScalePageLayoutView="0" workbookViewId="0" topLeftCell="A1">
      <selection activeCell="H12" sqref="H12"/>
    </sheetView>
  </sheetViews>
  <sheetFormatPr defaultColWidth="9.140625" defaultRowHeight="15"/>
  <sheetData>
    <row r="3" spans="2:6" ht="15">
      <c r="B3" s="5"/>
      <c r="C3" s="5" t="s">
        <v>339</v>
      </c>
      <c r="D3" s="5"/>
      <c r="E3" s="5"/>
      <c r="F3" s="5"/>
    </row>
    <row r="4" spans="2:7" ht="15">
      <c r="B4" s="5"/>
      <c r="C4" s="5" t="s">
        <v>338</v>
      </c>
      <c r="D4" s="5"/>
      <c r="E4" s="5"/>
      <c r="F4" s="5"/>
      <c r="G4" s="5" t="s">
        <v>341</v>
      </c>
    </row>
    <row r="5" spans="2:6" ht="15">
      <c r="B5" s="5"/>
      <c r="C5" s="5" t="s">
        <v>342</v>
      </c>
      <c r="D5" s="5"/>
      <c r="E5" s="5"/>
      <c r="F5" s="5"/>
    </row>
    <row r="6" spans="2:6" ht="15">
      <c r="B6" s="5"/>
      <c r="C6" s="5" t="s">
        <v>343</v>
      </c>
      <c r="D6" s="5"/>
      <c r="E6" s="5"/>
      <c r="F6" s="5"/>
    </row>
    <row r="7" s="5" customFormat="1" ht="15"/>
    <row r="8" spans="2:6" ht="15">
      <c r="B8" s="5" t="s">
        <v>340</v>
      </c>
      <c r="C8" s="5"/>
      <c r="D8" s="5"/>
      <c r="E8" s="5"/>
      <c r="F8" s="5"/>
    </row>
    <row r="9" spans="2:6" ht="15">
      <c r="B9" s="5"/>
      <c r="C9" s="5"/>
      <c r="D9" s="5"/>
      <c r="E9" s="5"/>
      <c r="F9" s="5"/>
    </row>
    <row r="10" spans="2:6" ht="15.75" thickBot="1">
      <c r="B10" s="5"/>
      <c r="C10" s="5"/>
      <c r="D10" s="5"/>
      <c r="E10" s="5"/>
      <c r="F10" s="5"/>
    </row>
    <row r="11" spans="2:6" ht="15.75" thickBot="1">
      <c r="B11" s="116" t="s">
        <v>81</v>
      </c>
      <c r="C11" s="117"/>
      <c r="D11" s="117"/>
      <c r="E11" s="118"/>
      <c r="F11" s="5"/>
    </row>
    <row r="12" spans="2:6" ht="15.75" thickBot="1">
      <c r="B12" s="52" t="s">
        <v>80</v>
      </c>
      <c r="C12" s="53" t="s">
        <v>328</v>
      </c>
      <c r="D12" s="52" t="s">
        <v>329</v>
      </c>
      <c r="E12" s="51" t="s">
        <v>60</v>
      </c>
      <c r="F12" s="5"/>
    </row>
    <row r="13" spans="2:6" ht="15">
      <c r="B13" s="50" t="s">
        <v>77</v>
      </c>
      <c r="C13" s="29"/>
      <c r="D13" s="28">
        <v>173</v>
      </c>
      <c r="E13" s="49">
        <v>0</v>
      </c>
      <c r="F13" s="5"/>
    </row>
    <row r="14" spans="2:6" ht="15">
      <c r="B14" s="48" t="s">
        <v>76</v>
      </c>
      <c r="C14" s="30"/>
      <c r="D14" s="26">
        <v>185</v>
      </c>
      <c r="E14" s="47">
        <f>C14/POWER((D14/100),2)</f>
        <v>0</v>
      </c>
      <c r="F14" s="5"/>
    </row>
    <row r="15" spans="2:6" ht="15">
      <c r="B15" s="48" t="s">
        <v>75</v>
      </c>
      <c r="C15" s="30"/>
      <c r="D15" s="26">
        <v>180</v>
      </c>
      <c r="E15" s="47">
        <f>C15/POWER((D15/100),2)</f>
        <v>0</v>
      </c>
      <c r="F15" s="5"/>
    </row>
    <row r="16" spans="2:6" ht="15.75" thickBot="1">
      <c r="B16" s="46" t="s">
        <v>74</v>
      </c>
      <c r="C16" s="31"/>
      <c r="D16" s="27">
        <v>168</v>
      </c>
      <c r="E16" s="45">
        <f>C16/POWER((D16/100),2)</f>
        <v>0</v>
      </c>
      <c r="F16" s="5"/>
    </row>
  </sheetData>
  <sheetProtection/>
  <mergeCells count="1">
    <mergeCell ref="B11:E11"/>
  </mergeCells>
  <dataValidations count="1">
    <dataValidation errorStyle="warning" allowBlank="1" showInputMessage="1" showErrorMessage="1" sqref="L17"/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10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1.140625" style="0" customWidth="1"/>
  </cols>
  <sheetData>
    <row r="2" ht="15">
      <c r="B2" s="5" t="s">
        <v>344</v>
      </c>
    </row>
    <row r="3" ht="15">
      <c r="B3" s="5" t="s">
        <v>345</v>
      </c>
    </row>
    <row r="4" ht="15">
      <c r="B4" s="5" t="s">
        <v>346</v>
      </c>
    </row>
    <row r="5" ht="15">
      <c r="B5" s="5" t="s">
        <v>347</v>
      </c>
    </row>
    <row r="6" ht="15">
      <c r="B6" s="5" t="s">
        <v>348</v>
      </c>
    </row>
    <row r="10" spans="2:11" ht="15">
      <c r="B10" s="5" t="s">
        <v>349</v>
      </c>
      <c r="D10" s="5" t="s">
        <v>350</v>
      </c>
      <c r="H10" s="5" t="s">
        <v>351</v>
      </c>
      <c r="K10" s="5" t="s">
        <v>352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D2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9.140625" style="5" customWidth="1"/>
    <col min="3" max="3" width="9.140625" style="0" bestFit="1" customWidth="1"/>
  </cols>
  <sheetData>
    <row r="2" ht="15.75" thickBot="1"/>
    <row r="3" spans="2:4" ht="15.75" thickBot="1">
      <c r="B3" s="90" t="s">
        <v>353</v>
      </c>
      <c r="C3" s="6" t="s">
        <v>80</v>
      </c>
      <c r="D3" s="91" t="s">
        <v>354</v>
      </c>
    </row>
    <row r="4" spans="2:4" ht="15">
      <c r="B4" s="89" t="s">
        <v>355</v>
      </c>
      <c r="C4" s="28" t="s">
        <v>74</v>
      </c>
      <c r="D4" s="49">
        <v>249</v>
      </c>
    </row>
    <row r="5" spans="2:4" ht="15">
      <c r="B5" s="87" t="s">
        <v>356</v>
      </c>
      <c r="C5" s="26" t="s">
        <v>375</v>
      </c>
      <c r="D5" s="47">
        <v>208</v>
      </c>
    </row>
    <row r="6" spans="2:4" ht="15">
      <c r="B6" s="87" t="s">
        <v>357</v>
      </c>
      <c r="C6" s="26" t="s">
        <v>376</v>
      </c>
      <c r="D6" s="47">
        <v>245</v>
      </c>
    </row>
    <row r="7" spans="2:4" ht="15">
      <c r="B7" s="87" t="s">
        <v>358</v>
      </c>
      <c r="C7" s="26" t="s">
        <v>377</v>
      </c>
      <c r="D7" s="47">
        <v>249</v>
      </c>
    </row>
    <row r="8" spans="2:4" ht="15">
      <c r="B8" s="87" t="s">
        <v>359</v>
      </c>
      <c r="C8" s="26" t="s">
        <v>75</v>
      </c>
      <c r="D8" s="47">
        <v>237</v>
      </c>
    </row>
    <row r="9" spans="2:4" ht="15">
      <c r="B9" s="87" t="s">
        <v>360</v>
      </c>
      <c r="C9" s="26" t="s">
        <v>378</v>
      </c>
      <c r="D9" s="47">
        <v>222</v>
      </c>
    </row>
    <row r="10" spans="2:4" ht="15">
      <c r="B10" s="87" t="s">
        <v>361</v>
      </c>
      <c r="C10" s="26" t="s">
        <v>379</v>
      </c>
      <c r="D10" s="47">
        <v>218</v>
      </c>
    </row>
    <row r="11" spans="2:4" ht="15">
      <c r="B11" s="87" t="s">
        <v>362</v>
      </c>
      <c r="C11" s="26" t="s">
        <v>380</v>
      </c>
      <c r="D11" s="47">
        <v>243</v>
      </c>
    </row>
    <row r="12" spans="2:4" ht="15">
      <c r="B12" s="87" t="s">
        <v>363</v>
      </c>
      <c r="C12" s="26" t="s">
        <v>381</v>
      </c>
      <c r="D12" s="47">
        <v>207</v>
      </c>
    </row>
    <row r="13" spans="2:4" ht="15">
      <c r="B13" s="87" t="s">
        <v>364</v>
      </c>
      <c r="C13" s="26" t="s">
        <v>382</v>
      </c>
      <c r="D13" s="47">
        <v>224</v>
      </c>
    </row>
    <row r="14" spans="2:4" ht="15">
      <c r="B14" s="87" t="s">
        <v>365</v>
      </c>
      <c r="C14" s="26" t="s">
        <v>383</v>
      </c>
      <c r="D14" s="47">
        <v>203</v>
      </c>
    </row>
    <row r="15" spans="2:4" ht="15">
      <c r="B15" s="87" t="s">
        <v>366</v>
      </c>
      <c r="C15" s="26" t="s">
        <v>384</v>
      </c>
      <c r="D15" s="47">
        <v>217</v>
      </c>
    </row>
    <row r="16" spans="2:4" ht="15">
      <c r="B16" s="87" t="s">
        <v>367</v>
      </c>
      <c r="C16" s="26" t="s">
        <v>385</v>
      </c>
      <c r="D16" s="47">
        <v>211</v>
      </c>
    </row>
    <row r="17" spans="2:4" ht="15">
      <c r="B17" s="87" t="s">
        <v>368</v>
      </c>
      <c r="C17" s="26" t="s">
        <v>386</v>
      </c>
      <c r="D17" s="47">
        <v>228</v>
      </c>
    </row>
    <row r="18" spans="2:4" ht="15">
      <c r="B18" s="87" t="s">
        <v>369</v>
      </c>
      <c r="C18" s="26" t="s">
        <v>387</v>
      </c>
      <c r="D18" s="47">
        <v>223</v>
      </c>
    </row>
    <row r="19" spans="2:4" ht="15">
      <c r="B19" s="87" t="s">
        <v>370</v>
      </c>
      <c r="C19" s="26" t="s">
        <v>76</v>
      </c>
      <c r="D19" s="47">
        <v>247</v>
      </c>
    </row>
    <row r="20" spans="2:4" ht="15">
      <c r="B20" s="87" t="s">
        <v>371</v>
      </c>
      <c r="C20" s="26" t="s">
        <v>388</v>
      </c>
      <c r="D20" s="47">
        <v>203</v>
      </c>
    </row>
    <row r="21" spans="2:4" ht="15">
      <c r="B21" s="87" t="s">
        <v>372</v>
      </c>
      <c r="C21" s="26" t="s">
        <v>389</v>
      </c>
      <c r="D21" s="47">
        <v>204</v>
      </c>
    </row>
    <row r="22" spans="2:4" ht="15">
      <c r="B22" s="87" t="s">
        <v>373</v>
      </c>
      <c r="C22" s="26" t="s">
        <v>390</v>
      </c>
      <c r="D22" s="47">
        <v>212</v>
      </c>
    </row>
    <row r="23" spans="2:4" ht="15.75" thickBot="1">
      <c r="B23" s="88" t="s">
        <v>374</v>
      </c>
      <c r="C23" s="27" t="s">
        <v>391</v>
      </c>
      <c r="D23" s="45">
        <v>214</v>
      </c>
    </row>
    <row r="24" ht="15">
      <c r="B24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24.421875" style="0" bestFit="1" customWidth="1"/>
    <col min="2" max="2" width="11.8515625" style="0" bestFit="1" customWidth="1"/>
    <col min="3" max="3" width="25.8515625" style="0" bestFit="1" customWidth="1"/>
    <col min="14" max="14" width="32.7109375" style="0" bestFit="1" customWidth="1"/>
    <col min="15" max="15" width="10.8515625" style="0" customWidth="1"/>
  </cols>
  <sheetData>
    <row r="2" ht="15.75" thickBot="1">
      <c r="F2" t="s">
        <v>397</v>
      </c>
    </row>
    <row r="3" spans="1:6" ht="15.75" thickBot="1">
      <c r="A3" t="s">
        <v>398</v>
      </c>
      <c r="B3" s="9">
        <v>1</v>
      </c>
      <c r="F3" t="s">
        <v>400</v>
      </c>
    </row>
    <row r="4" spans="1:6" ht="15.75" thickBot="1">
      <c r="A4" t="s">
        <v>310</v>
      </c>
      <c r="B4" s="9">
        <v>2012</v>
      </c>
      <c r="F4" t="s">
        <v>404</v>
      </c>
    </row>
    <row r="5" spans="1:6" ht="15.75" thickBot="1">
      <c r="A5" t="s">
        <v>402</v>
      </c>
      <c r="B5" s="112">
        <v>60</v>
      </c>
      <c r="F5" t="s">
        <v>405</v>
      </c>
    </row>
    <row r="6" spans="1:15" ht="15.75" thickBot="1">
      <c r="A6" s="7" t="s">
        <v>261</v>
      </c>
      <c r="B6" s="110" t="s">
        <v>399</v>
      </c>
      <c r="C6" s="110" t="s">
        <v>401</v>
      </c>
      <c r="D6" s="110"/>
      <c r="E6" s="110"/>
      <c r="F6" s="110"/>
      <c r="G6" s="110"/>
      <c r="H6" s="110"/>
      <c r="I6" s="110"/>
      <c r="J6" s="110"/>
      <c r="K6" s="111"/>
      <c r="N6" t="s">
        <v>406</v>
      </c>
      <c r="O6" t="b">
        <f>WEEKDAY($A7&amp;"."&amp;$B$3&amp;"."&amp;$B$4,2)&gt;5</f>
        <v>1</v>
      </c>
    </row>
    <row r="7" spans="1:15" ht="15">
      <c r="A7" s="113">
        <v>1</v>
      </c>
      <c r="B7" s="114"/>
      <c r="C7" s="94"/>
      <c r="D7" s="94"/>
      <c r="E7" s="94"/>
      <c r="F7" s="94"/>
      <c r="G7" s="94"/>
      <c r="H7" s="94"/>
      <c r="I7" s="94"/>
      <c r="J7" s="94"/>
      <c r="K7" s="115"/>
      <c r="N7" t="s">
        <v>408</v>
      </c>
      <c r="O7" t="e">
        <f>COUNTIF(svatky,DATEVALUE($A18&amp;"/"&amp;$D$13&amp;"/"&amp;$E$13))&gt;0</f>
        <v>#NAME?</v>
      </c>
    </row>
    <row r="8" spans="1:15" ht="15">
      <c r="A8" s="113">
        <v>2</v>
      </c>
      <c r="B8" s="114"/>
      <c r="C8" s="94"/>
      <c r="D8" s="94"/>
      <c r="E8" s="94"/>
      <c r="F8" s="94"/>
      <c r="G8" s="94"/>
      <c r="H8" s="94"/>
      <c r="I8" s="94"/>
      <c r="J8" s="94"/>
      <c r="K8" s="115"/>
      <c r="N8" t="s">
        <v>409</v>
      </c>
      <c r="O8" t="b">
        <f>ISERR(WEEKDAY($A18&amp;"."&amp;$D$13&amp;"."&amp;$E$13,2)&gt;5)</f>
        <v>1</v>
      </c>
    </row>
    <row r="9" spans="1:11" ht="15">
      <c r="A9" s="113">
        <v>3</v>
      </c>
      <c r="B9" s="114"/>
      <c r="C9" s="94"/>
      <c r="D9" s="94"/>
      <c r="E9" s="94"/>
      <c r="F9" s="94"/>
      <c r="G9" s="94"/>
      <c r="H9" s="94"/>
      <c r="I9" s="94"/>
      <c r="J9" s="94"/>
      <c r="K9" s="115"/>
    </row>
    <row r="10" spans="1:11" ht="15">
      <c r="A10" s="113">
        <v>4</v>
      </c>
      <c r="B10" s="114"/>
      <c r="C10" s="94"/>
      <c r="D10" s="94"/>
      <c r="E10" s="94"/>
      <c r="F10" s="94"/>
      <c r="G10" s="94"/>
      <c r="H10" s="94"/>
      <c r="I10" s="94"/>
      <c r="J10" s="94"/>
      <c r="K10" s="115"/>
    </row>
    <row r="11" spans="1:11" ht="15">
      <c r="A11" s="113">
        <v>5</v>
      </c>
      <c r="B11" s="114"/>
      <c r="C11" s="94"/>
      <c r="D11" s="94"/>
      <c r="E11" s="94"/>
      <c r="F11" s="94"/>
      <c r="G11" s="94"/>
      <c r="H11" s="94"/>
      <c r="I11" s="94"/>
      <c r="J11" s="94"/>
      <c r="K11" s="115"/>
    </row>
    <row r="12" spans="1:11" ht="15">
      <c r="A12" s="113">
        <v>6</v>
      </c>
      <c r="B12" s="114"/>
      <c r="C12" s="94"/>
      <c r="D12" s="94"/>
      <c r="E12" s="94"/>
      <c r="F12" s="94"/>
      <c r="G12" s="94"/>
      <c r="H12" s="94"/>
      <c r="I12" s="94"/>
      <c r="J12" s="94"/>
      <c r="K12" s="115"/>
    </row>
    <row r="13" spans="1:11" ht="15">
      <c r="A13" s="113">
        <v>7</v>
      </c>
      <c r="B13" s="114"/>
      <c r="C13" s="94"/>
      <c r="D13" s="94"/>
      <c r="E13" s="94"/>
      <c r="F13" s="94"/>
      <c r="G13" s="94"/>
      <c r="H13" s="94"/>
      <c r="I13" s="94"/>
      <c r="J13" s="94"/>
      <c r="K13" s="115"/>
    </row>
    <row r="14" spans="1:11" ht="15">
      <c r="A14" s="113">
        <v>8</v>
      </c>
      <c r="B14" s="114"/>
      <c r="C14" s="94"/>
      <c r="D14" s="94"/>
      <c r="E14" s="94"/>
      <c r="F14" s="94"/>
      <c r="G14" s="94"/>
      <c r="H14" s="94"/>
      <c r="I14" s="94"/>
      <c r="J14" s="94"/>
      <c r="K14" s="115"/>
    </row>
    <row r="15" spans="1:11" ht="15">
      <c r="A15" s="113">
        <v>9</v>
      </c>
      <c r="B15" s="114"/>
      <c r="C15" s="94"/>
      <c r="D15" s="94"/>
      <c r="E15" s="94"/>
      <c r="F15" s="94"/>
      <c r="G15" s="94"/>
      <c r="H15" s="94"/>
      <c r="I15" s="94"/>
      <c r="J15" s="94"/>
      <c r="K15" s="115"/>
    </row>
    <row r="16" spans="1:11" ht="15">
      <c r="A16" s="113">
        <v>10</v>
      </c>
      <c r="B16" s="114"/>
      <c r="C16" s="94"/>
      <c r="D16" s="94"/>
      <c r="E16" s="94"/>
      <c r="F16" s="94"/>
      <c r="G16" s="94"/>
      <c r="H16" s="94"/>
      <c r="I16" s="94"/>
      <c r="J16" s="94"/>
      <c r="K16" s="115"/>
    </row>
    <row r="17" spans="1:11" ht="15">
      <c r="A17" s="113">
        <v>11</v>
      </c>
      <c r="B17" s="114"/>
      <c r="C17" s="94"/>
      <c r="D17" s="94"/>
      <c r="E17" s="94"/>
      <c r="F17" s="94"/>
      <c r="G17" s="94"/>
      <c r="H17" s="94"/>
      <c r="I17" s="94"/>
      <c r="J17" s="94"/>
      <c r="K17" s="115"/>
    </row>
    <row r="18" spans="1:11" ht="15">
      <c r="A18" s="113">
        <v>12</v>
      </c>
      <c r="B18" s="114"/>
      <c r="C18" s="94"/>
      <c r="D18" s="94"/>
      <c r="E18" s="94"/>
      <c r="F18" s="94"/>
      <c r="G18" s="94"/>
      <c r="H18" s="94"/>
      <c r="I18" s="94"/>
      <c r="J18" s="94"/>
      <c r="K18" s="115"/>
    </row>
    <row r="19" spans="1:11" ht="15">
      <c r="A19" s="113">
        <v>13</v>
      </c>
      <c r="B19" s="114"/>
      <c r="C19" s="94"/>
      <c r="D19" s="94"/>
      <c r="E19" s="94"/>
      <c r="F19" s="94"/>
      <c r="G19" s="94"/>
      <c r="H19" s="94"/>
      <c r="I19" s="94"/>
      <c r="J19" s="94"/>
      <c r="K19" s="115"/>
    </row>
    <row r="20" spans="1:11" ht="15">
      <c r="A20" s="113">
        <v>14</v>
      </c>
      <c r="B20" s="114"/>
      <c r="C20" s="94"/>
      <c r="D20" s="94"/>
      <c r="E20" s="94"/>
      <c r="F20" s="94"/>
      <c r="G20" s="94"/>
      <c r="H20" s="94"/>
      <c r="I20" s="94"/>
      <c r="J20" s="94"/>
      <c r="K20" s="115"/>
    </row>
    <row r="21" spans="1:11" ht="15">
      <c r="A21" s="113">
        <v>15</v>
      </c>
      <c r="B21" s="114"/>
      <c r="C21" s="94"/>
      <c r="D21" s="94"/>
      <c r="E21" s="94"/>
      <c r="F21" s="94"/>
      <c r="G21" s="94"/>
      <c r="H21" s="94"/>
      <c r="I21" s="94"/>
      <c r="J21" s="94"/>
      <c r="K21" s="115"/>
    </row>
    <row r="22" spans="1:11" ht="15">
      <c r="A22" s="113">
        <v>16</v>
      </c>
      <c r="B22" s="114"/>
      <c r="C22" s="94"/>
      <c r="D22" s="94"/>
      <c r="E22" s="94"/>
      <c r="F22" s="94"/>
      <c r="G22" s="94"/>
      <c r="H22" s="94"/>
      <c r="I22" s="94"/>
      <c r="J22" s="94"/>
      <c r="K22" s="115"/>
    </row>
    <row r="23" spans="1:11" ht="15">
      <c r="A23" s="113">
        <v>17</v>
      </c>
      <c r="B23" s="114"/>
      <c r="C23" s="94"/>
      <c r="D23" s="94"/>
      <c r="E23" s="94"/>
      <c r="F23" s="94"/>
      <c r="G23" s="94"/>
      <c r="H23" s="94"/>
      <c r="I23" s="94"/>
      <c r="J23" s="94"/>
      <c r="K23" s="115"/>
    </row>
    <row r="24" spans="1:11" ht="15">
      <c r="A24" s="113">
        <v>18</v>
      </c>
      <c r="B24" s="114"/>
      <c r="C24" s="94"/>
      <c r="D24" s="94"/>
      <c r="E24" s="94"/>
      <c r="F24" s="94"/>
      <c r="G24" s="94"/>
      <c r="H24" s="94"/>
      <c r="I24" s="94"/>
      <c r="J24" s="94"/>
      <c r="K24" s="115"/>
    </row>
    <row r="25" spans="1:11" ht="15">
      <c r="A25" s="113">
        <v>19</v>
      </c>
      <c r="B25" s="114"/>
      <c r="C25" s="94"/>
      <c r="D25" s="94"/>
      <c r="E25" s="94"/>
      <c r="F25" s="94"/>
      <c r="G25" s="94"/>
      <c r="H25" s="94"/>
      <c r="I25" s="94"/>
      <c r="J25" s="94"/>
      <c r="K25" s="115"/>
    </row>
    <row r="26" spans="1:11" ht="15">
      <c r="A26" s="113">
        <v>20</v>
      </c>
      <c r="B26" s="114"/>
      <c r="C26" s="94"/>
      <c r="D26" s="94"/>
      <c r="E26" s="94"/>
      <c r="F26" s="94"/>
      <c r="G26" s="94"/>
      <c r="H26" s="94"/>
      <c r="I26" s="94"/>
      <c r="J26" s="94"/>
      <c r="K26" s="115"/>
    </row>
    <row r="27" spans="1:11" ht="15">
      <c r="A27" s="113">
        <v>21</v>
      </c>
      <c r="B27" s="114"/>
      <c r="C27" s="94"/>
      <c r="D27" s="94"/>
      <c r="E27" s="94"/>
      <c r="F27" s="94"/>
      <c r="G27" s="94"/>
      <c r="H27" s="94"/>
      <c r="I27" s="94"/>
      <c r="J27" s="94"/>
      <c r="K27" s="115"/>
    </row>
    <row r="28" spans="1:11" ht="15">
      <c r="A28" s="113">
        <v>22</v>
      </c>
      <c r="B28" s="114"/>
      <c r="C28" s="94"/>
      <c r="D28" s="94"/>
      <c r="E28" s="94"/>
      <c r="F28" s="94"/>
      <c r="G28" s="94"/>
      <c r="H28" s="94"/>
      <c r="I28" s="94"/>
      <c r="J28" s="94"/>
      <c r="K28" s="115"/>
    </row>
    <row r="29" spans="1:11" ht="15">
      <c r="A29" s="113">
        <v>23</v>
      </c>
      <c r="B29" s="114"/>
      <c r="C29" s="94"/>
      <c r="D29" s="94"/>
      <c r="E29" s="94"/>
      <c r="F29" s="94"/>
      <c r="G29" s="94"/>
      <c r="H29" s="94"/>
      <c r="I29" s="94"/>
      <c r="J29" s="94"/>
      <c r="K29" s="115"/>
    </row>
    <row r="30" spans="1:11" ht="15">
      <c r="A30" s="113">
        <v>24</v>
      </c>
      <c r="B30" s="114"/>
      <c r="C30" s="94"/>
      <c r="D30" s="94"/>
      <c r="E30" s="94"/>
      <c r="F30" s="94"/>
      <c r="G30" s="94"/>
      <c r="H30" s="94"/>
      <c r="I30" s="94"/>
      <c r="J30" s="94"/>
      <c r="K30" s="115"/>
    </row>
    <row r="31" spans="1:11" ht="15">
      <c r="A31" s="113">
        <v>25</v>
      </c>
      <c r="B31" s="114"/>
      <c r="C31" s="94"/>
      <c r="D31" s="94"/>
      <c r="E31" s="94"/>
      <c r="F31" s="94"/>
      <c r="G31" s="94"/>
      <c r="H31" s="94"/>
      <c r="I31" s="94"/>
      <c r="J31" s="94"/>
      <c r="K31" s="115"/>
    </row>
    <row r="32" spans="1:11" ht="15">
      <c r="A32" s="113">
        <v>26</v>
      </c>
      <c r="B32" s="114"/>
      <c r="C32" s="94"/>
      <c r="D32" s="94"/>
      <c r="E32" s="94"/>
      <c r="F32" s="94"/>
      <c r="G32" s="94"/>
      <c r="H32" s="94"/>
      <c r="I32" s="94"/>
      <c r="J32" s="94"/>
      <c r="K32" s="115"/>
    </row>
    <row r="33" spans="1:11" ht="15">
      <c r="A33" s="113">
        <v>27</v>
      </c>
      <c r="B33" s="114"/>
      <c r="C33" s="94"/>
      <c r="D33" s="94"/>
      <c r="E33" s="94"/>
      <c r="F33" s="94"/>
      <c r="G33" s="94"/>
      <c r="H33" s="94"/>
      <c r="I33" s="94"/>
      <c r="J33" s="94"/>
      <c r="K33" s="115"/>
    </row>
    <row r="34" spans="1:11" ht="15">
      <c r="A34" s="113">
        <v>28</v>
      </c>
      <c r="B34" s="114"/>
      <c r="C34" s="94"/>
      <c r="D34" s="94"/>
      <c r="E34" s="94"/>
      <c r="F34" s="94"/>
      <c r="G34" s="94"/>
      <c r="H34" s="94"/>
      <c r="I34" s="94"/>
      <c r="J34" s="94"/>
      <c r="K34" s="115"/>
    </row>
    <row r="35" spans="1:11" ht="15">
      <c r="A35" s="113">
        <v>29</v>
      </c>
      <c r="B35" s="114"/>
      <c r="C35" s="94"/>
      <c r="D35" s="94"/>
      <c r="E35" s="94"/>
      <c r="F35" s="94"/>
      <c r="G35" s="94"/>
      <c r="H35" s="94"/>
      <c r="I35" s="94"/>
      <c r="J35" s="94"/>
      <c r="K35" s="115"/>
    </row>
    <row r="36" spans="1:11" ht="15">
      <c r="A36" s="113">
        <v>30</v>
      </c>
      <c r="B36" s="114"/>
      <c r="C36" s="94"/>
      <c r="D36" s="94"/>
      <c r="E36" s="94"/>
      <c r="F36" s="94"/>
      <c r="G36" s="94"/>
      <c r="H36" s="94"/>
      <c r="I36" s="94"/>
      <c r="J36" s="94"/>
      <c r="K36" s="115"/>
    </row>
    <row r="37" spans="1:11" ht="15.75" thickBot="1">
      <c r="A37" s="113">
        <v>31</v>
      </c>
      <c r="B37" s="114"/>
      <c r="C37" s="94"/>
      <c r="D37" s="94"/>
      <c r="E37" s="94"/>
      <c r="F37" s="94"/>
      <c r="G37" s="94"/>
      <c r="H37" s="94"/>
      <c r="I37" s="94"/>
      <c r="J37" s="94"/>
      <c r="K37" s="115"/>
    </row>
    <row r="38" spans="1:11" ht="15.75" thickBot="1">
      <c r="A38" s="7" t="s">
        <v>403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1"/>
    </row>
    <row r="41" spans="1:2" ht="15">
      <c r="A41" t="s">
        <v>407</v>
      </c>
      <c r="B41" s="1">
        <v>40920</v>
      </c>
    </row>
    <row r="42" ht="15">
      <c r="B42" s="1">
        <v>41012</v>
      </c>
    </row>
    <row r="43" ht="15">
      <c r="B43" s="1">
        <v>40911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3:O7"/>
  <sheetViews>
    <sheetView zoomScalePageLayoutView="0" workbookViewId="0" topLeftCell="A1">
      <selection activeCell="C13" sqref="C13"/>
    </sheetView>
  </sheetViews>
  <sheetFormatPr defaultColWidth="9.140625" defaultRowHeight="15"/>
  <cols>
    <col min="3" max="3" width="16.00390625" style="0" bestFit="1" customWidth="1"/>
    <col min="10" max="10" width="12.57421875" style="0" customWidth="1"/>
    <col min="11" max="11" width="12.28125" style="0" customWidth="1"/>
  </cols>
  <sheetData>
    <row r="3" ht="15">
      <c r="C3" t="s">
        <v>412</v>
      </c>
    </row>
    <row r="5" spans="3:15" ht="15">
      <c r="C5" s="26" t="s">
        <v>413</v>
      </c>
      <c r="D5" s="26">
        <f ca="1">RANDBETWEEN(12000,20000)</f>
        <v>16958</v>
      </c>
      <c r="E5" s="26">
        <f aca="true" ca="1" t="shared" si="0" ref="E5:L5">RANDBETWEEN(12000,20000)</f>
        <v>19147</v>
      </c>
      <c r="F5" s="26">
        <f ca="1" t="shared" si="0"/>
        <v>17716</v>
      </c>
      <c r="G5" s="26">
        <f ca="1" t="shared" si="0"/>
        <v>12216</v>
      </c>
      <c r="H5" s="26">
        <f ca="1" t="shared" si="0"/>
        <v>17695</v>
      </c>
      <c r="I5" s="26">
        <f ca="1" t="shared" si="0"/>
        <v>16785</v>
      </c>
      <c r="J5" s="26">
        <f ca="1" t="shared" si="0"/>
        <v>18151</v>
      </c>
      <c r="K5" s="26">
        <f ca="1" t="shared" si="0"/>
        <v>12875</v>
      </c>
      <c r="L5" s="26">
        <f ca="1" t="shared" si="0"/>
        <v>15982</v>
      </c>
      <c r="M5" s="5"/>
      <c r="N5" s="5"/>
      <c r="O5" s="5"/>
    </row>
    <row r="6" spans="3:12" ht="15">
      <c r="C6" s="26" t="s">
        <v>253</v>
      </c>
      <c r="D6" s="26" t="s">
        <v>415</v>
      </c>
      <c r="E6" s="26" t="s">
        <v>416</v>
      </c>
      <c r="F6" s="26" t="s">
        <v>95</v>
      </c>
      <c r="G6" s="26" t="s">
        <v>417</v>
      </c>
      <c r="H6" s="26" t="s">
        <v>418</v>
      </c>
      <c r="I6" s="26" t="s">
        <v>419</v>
      </c>
      <c r="J6" s="26" t="s">
        <v>420</v>
      </c>
      <c r="K6" s="26" t="s">
        <v>421</v>
      </c>
      <c r="L6" s="26" t="s">
        <v>422</v>
      </c>
    </row>
    <row r="7" spans="3:12" ht="15">
      <c r="C7" s="26" t="s">
        <v>414</v>
      </c>
      <c r="D7" s="26">
        <f>AVERAGE($D$5:$L$5)</f>
        <v>16391.666666666668</v>
      </c>
      <c r="E7" s="26">
        <f aca="true" t="shared" si="1" ref="E7:L7">AVERAGE($D$5:$L$5)</f>
        <v>16391.666666666668</v>
      </c>
      <c r="F7" s="26">
        <f t="shared" si="1"/>
        <v>16391.666666666668</v>
      </c>
      <c r="G7" s="26">
        <f t="shared" si="1"/>
        <v>16391.666666666668</v>
      </c>
      <c r="H7" s="26">
        <f t="shared" si="1"/>
        <v>16391.666666666668</v>
      </c>
      <c r="I7" s="26">
        <f t="shared" si="1"/>
        <v>16391.666666666668</v>
      </c>
      <c r="J7" s="26">
        <f t="shared" si="1"/>
        <v>16391.666666666668</v>
      </c>
      <c r="K7" s="26">
        <f t="shared" si="1"/>
        <v>16391.666666666668</v>
      </c>
      <c r="L7" s="26">
        <f t="shared" si="1"/>
        <v>16391.666666666668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6384" width="9.140625" style="5" customWidth="1"/>
  </cols>
  <sheetData>
    <row r="1" spans="1:9" ht="15">
      <c r="A1" s="119" t="s">
        <v>425</v>
      </c>
      <c r="I1" s="5" t="s">
        <v>426</v>
      </c>
    </row>
    <row r="2" spans="1:5" ht="15">
      <c r="A2" s="5">
        <v>20</v>
      </c>
      <c r="E2" s="5">
        <v>10</v>
      </c>
    </row>
    <row r="3" spans="5:14" ht="15">
      <c r="E3" s="5">
        <v>20</v>
      </c>
      <c r="M3" s="5" t="s">
        <v>427</v>
      </c>
      <c r="N3" s="5" t="e">
        <f>I21/100</f>
        <v>#VALUE!</v>
      </c>
    </row>
    <row r="5" ht="15">
      <c r="B5" s="5">
        <v>300</v>
      </c>
    </row>
    <row r="6" ht="15">
      <c r="G6" s="5">
        <v>10</v>
      </c>
    </row>
    <row r="7" spans="3:8" ht="15">
      <c r="C7" s="5">
        <v>10</v>
      </c>
      <c r="E7" s="5">
        <v>10</v>
      </c>
      <c r="G7" s="5">
        <v>20</v>
      </c>
      <c r="H7" s="5">
        <v>10</v>
      </c>
    </row>
    <row r="8" spans="3:8" ht="15">
      <c r="C8" s="5">
        <v>20</v>
      </c>
      <c r="E8" s="5">
        <v>20</v>
      </c>
      <c r="H8" s="5">
        <v>30</v>
      </c>
    </row>
    <row r="10" spans="2:10" ht="15">
      <c r="B10" s="5">
        <v>10</v>
      </c>
      <c r="F10" s="5">
        <v>10</v>
      </c>
      <c r="J10" s="5">
        <v>10</v>
      </c>
    </row>
    <row r="11" spans="2:10" ht="15">
      <c r="B11" s="5">
        <v>30</v>
      </c>
      <c r="F11" s="5">
        <v>30</v>
      </c>
      <c r="H11" s="5">
        <v>300</v>
      </c>
      <c r="J11" s="5">
        <v>20</v>
      </c>
    </row>
    <row r="13" spans="4:10" ht="15">
      <c r="D13" s="5">
        <v>300</v>
      </c>
      <c r="J13" s="5">
        <v>10</v>
      </c>
    </row>
    <row r="14" ht="15">
      <c r="J14" s="5">
        <v>30</v>
      </c>
    </row>
    <row r="16" spans="3:8" ht="15">
      <c r="C16" s="5">
        <v>10</v>
      </c>
      <c r="F16" s="5">
        <v>300</v>
      </c>
      <c r="H16" s="5">
        <v>10</v>
      </c>
    </row>
    <row r="17" spans="3:8" ht="15">
      <c r="C17" s="5">
        <v>20</v>
      </c>
      <c r="H17" s="5">
        <v>20</v>
      </c>
    </row>
    <row r="18" ht="15">
      <c r="A18" s="5">
        <v>300</v>
      </c>
    </row>
    <row r="20" ht="15">
      <c r="D20" s="5">
        <v>10</v>
      </c>
    </row>
    <row r="21" spans="4:9" ht="15">
      <c r="D21" s="5" t="e">
        <f>A1+A2</f>
        <v>#VALUE!</v>
      </c>
      <c r="I21" s="5" t="e">
        <f>D20*D21</f>
        <v>#VALUE!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2"/>
  <sheetViews>
    <sheetView zoomScalePageLayoutView="0" workbookViewId="0" topLeftCell="A2">
      <selection activeCell="I25" sqref="I25"/>
    </sheetView>
  </sheetViews>
  <sheetFormatPr defaultColWidth="9.140625" defaultRowHeight="15"/>
  <cols>
    <col min="2" max="2" width="9.8515625" style="0" customWidth="1"/>
    <col min="3" max="3" width="12.00390625" style="0" customWidth="1"/>
    <col min="4" max="4" width="10.28125" style="0" customWidth="1"/>
    <col min="5" max="5" width="10.140625" style="0" customWidth="1"/>
    <col min="11" max="11" width="12.00390625" style="0" customWidth="1"/>
    <col min="12" max="12" width="9.8515625" style="0" customWidth="1"/>
    <col min="13" max="13" width="8.57421875" style="0" customWidth="1"/>
    <col min="14" max="14" width="9.28125" style="0" customWidth="1"/>
  </cols>
  <sheetData>
    <row r="3" ht="15">
      <c r="C3" s="5" t="s">
        <v>43</v>
      </c>
    </row>
    <row r="4" ht="15">
      <c r="C4" s="5" t="s">
        <v>44</v>
      </c>
    </row>
    <row r="5" ht="15">
      <c r="C5" s="5" t="s">
        <v>45</v>
      </c>
    </row>
    <row r="8" spans="2:12" ht="15">
      <c r="B8" s="5" t="s">
        <v>55</v>
      </c>
      <c r="C8" s="5"/>
      <c r="D8" s="5"/>
      <c r="F8" s="5" t="s">
        <v>56</v>
      </c>
      <c r="L8" s="5" t="s">
        <v>57</v>
      </c>
    </row>
    <row r="9" spans="2:4" ht="15.75" thickBot="1">
      <c r="B9" s="5"/>
      <c r="D9" s="5"/>
    </row>
    <row r="10" spans="2:14" ht="15.75" thickBot="1">
      <c r="B10" s="34" t="s">
        <v>46</v>
      </c>
      <c r="C10" s="35" t="s">
        <v>50</v>
      </c>
      <c r="D10" s="35" t="s">
        <v>51</v>
      </c>
      <c r="L10" s="92"/>
      <c r="M10" s="92"/>
      <c r="N10" s="92"/>
    </row>
    <row r="11" spans="2:14" ht="15">
      <c r="B11" s="36" t="s">
        <v>47</v>
      </c>
      <c r="C11" s="39" t="s">
        <v>52</v>
      </c>
      <c r="D11" s="40">
        <v>15</v>
      </c>
      <c r="G11" s="5"/>
      <c r="H11" s="5"/>
      <c r="L11" s="92"/>
      <c r="M11" s="92"/>
      <c r="N11" s="93"/>
    </row>
    <row r="12" spans="2:14" ht="15">
      <c r="B12" s="37" t="s">
        <v>48</v>
      </c>
      <c r="C12" s="41" t="s">
        <v>53</v>
      </c>
      <c r="D12" s="42">
        <v>18</v>
      </c>
      <c r="G12" s="5"/>
      <c r="H12" s="5"/>
      <c r="L12" s="92"/>
      <c r="M12" s="92"/>
      <c r="N12" s="93"/>
    </row>
    <row r="13" spans="2:14" ht="15.75" thickBot="1">
      <c r="B13" s="38" t="s">
        <v>49</v>
      </c>
      <c r="C13" s="43" t="s">
        <v>54</v>
      </c>
      <c r="D13" s="44">
        <v>10</v>
      </c>
      <c r="G13" s="5"/>
      <c r="H13" s="5"/>
      <c r="L13" s="92"/>
      <c r="M13" s="92"/>
      <c r="N13" s="93"/>
    </row>
    <row r="14" spans="3:4" ht="15">
      <c r="C14" s="5"/>
      <c r="D14" s="5"/>
    </row>
    <row r="15" spans="3:4" ht="15">
      <c r="C15" s="5"/>
      <c r="D15" s="5"/>
    </row>
    <row r="16" spans="3:12" ht="15">
      <c r="C16" s="5"/>
      <c r="D16" s="5"/>
      <c r="F16" s="5" t="s">
        <v>58</v>
      </c>
      <c r="L16" s="5" t="s">
        <v>59</v>
      </c>
    </row>
    <row r="17" s="5" customFormat="1" ht="15"/>
    <row r="18" spans="3:8" ht="15">
      <c r="C18" s="5"/>
      <c r="D18" s="5"/>
      <c r="F18" s="92"/>
      <c r="G18" s="92"/>
      <c r="H18" s="92"/>
    </row>
    <row r="19" spans="3:8" ht="15">
      <c r="C19" s="5"/>
      <c r="D19" s="5"/>
      <c r="F19" s="92"/>
      <c r="G19" s="92"/>
      <c r="H19" s="93"/>
    </row>
    <row r="20" spans="3:8" ht="15">
      <c r="C20" s="5"/>
      <c r="D20" s="5"/>
      <c r="F20" s="92"/>
      <c r="G20" s="92"/>
      <c r="H20" s="93"/>
    </row>
    <row r="21" spans="3:8" ht="15">
      <c r="C21" s="5"/>
      <c r="D21" s="5"/>
      <c r="F21" s="92"/>
      <c r="G21" s="92"/>
      <c r="H21" s="93"/>
    </row>
    <row r="22" spans="3:4" ht="15">
      <c r="C22" s="5"/>
      <c r="D22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6" width="9.140625" style="5" customWidth="1"/>
    <col min="7" max="7" width="84.00390625" style="5" customWidth="1"/>
    <col min="8" max="16384" width="9.140625" style="5" customWidth="1"/>
  </cols>
  <sheetData>
    <row r="1" ht="15">
      <c r="A1" s="5" t="s">
        <v>428</v>
      </c>
    </row>
    <row r="2" spans="1:6" ht="15">
      <c r="A2" s="5" t="s">
        <v>429</v>
      </c>
      <c r="D2" s="5" t="s">
        <v>430</v>
      </c>
      <c r="F2" s="5" t="s">
        <v>431</v>
      </c>
    </row>
    <row r="3" spans="1:4" ht="15">
      <c r="A3" s="5" t="s">
        <v>432</v>
      </c>
      <c r="D3" s="5" t="s">
        <v>433</v>
      </c>
    </row>
    <row r="4" spans="1:4" ht="15">
      <c r="A4" s="5" t="s">
        <v>434</v>
      </c>
      <c r="D4" s="5" t="s">
        <v>433</v>
      </c>
    </row>
    <row r="5" spans="1:7" ht="15">
      <c r="A5" s="5" t="s">
        <v>435</v>
      </c>
      <c r="D5" s="120" t="s">
        <v>436</v>
      </c>
      <c r="E5" s="120"/>
      <c r="F5" s="120"/>
      <c r="G5" s="120"/>
    </row>
    <row r="6" spans="1:7" ht="15">
      <c r="A6" s="5" t="s">
        <v>437</v>
      </c>
      <c r="D6" s="120"/>
      <c r="E6" s="120"/>
      <c r="F6" s="120"/>
      <c r="G6" s="120"/>
    </row>
    <row r="7" spans="1:7" ht="15">
      <c r="A7" s="5" t="s">
        <v>438</v>
      </c>
      <c r="D7" s="120"/>
      <c r="E7" s="120"/>
      <c r="F7" s="120"/>
      <c r="G7" s="120"/>
    </row>
    <row r="8" spans="1:7" ht="15">
      <c r="A8" s="5" t="s">
        <v>439</v>
      </c>
      <c r="D8" s="120"/>
      <c r="E8" s="120"/>
      <c r="F8" s="120"/>
      <c r="G8" s="120"/>
    </row>
  </sheetData>
  <sheetProtection/>
  <mergeCells count="1">
    <mergeCell ref="D5:G8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81"/>
  <sheetViews>
    <sheetView tabSelected="1" zoomScalePageLayoutView="0" workbookViewId="0" topLeftCell="A55">
      <selection activeCell="B179" sqref="B179:B180"/>
    </sheetView>
  </sheetViews>
  <sheetFormatPr defaultColWidth="9.140625" defaultRowHeight="15"/>
  <cols>
    <col min="1" max="1" width="27.421875" style="121" customWidth="1"/>
    <col min="2" max="2" width="78.57421875" style="121" customWidth="1"/>
    <col min="3" max="16384" width="9.140625" style="5" customWidth="1"/>
  </cols>
  <sheetData>
    <row r="1" ht="30">
      <c r="A1" s="121" t="s">
        <v>440</v>
      </c>
    </row>
    <row r="2" spans="1:2" ht="15">
      <c r="A2" s="121" t="s">
        <v>441</v>
      </c>
      <c r="B2" s="121" t="s">
        <v>442</v>
      </c>
    </row>
    <row r="3" spans="1:2" ht="15">
      <c r="A3" s="121" t="s">
        <v>443</v>
      </c>
      <c r="B3" s="121" t="s">
        <v>444</v>
      </c>
    </row>
    <row r="4" spans="1:2" ht="15">
      <c r="A4" s="121" t="s">
        <v>445</v>
      </c>
      <c r="B4" s="121" t="s">
        <v>446</v>
      </c>
    </row>
    <row r="5" spans="1:2" ht="15">
      <c r="A5" s="121" t="s">
        <v>447</v>
      </c>
      <c r="B5" s="121" t="s">
        <v>448</v>
      </c>
    </row>
    <row r="6" spans="1:2" ht="15">
      <c r="A6" s="121" t="s">
        <v>449</v>
      </c>
      <c r="B6" s="121" t="s">
        <v>450</v>
      </c>
    </row>
    <row r="7" spans="1:2" ht="15">
      <c r="A7" s="121" t="s">
        <v>451</v>
      </c>
      <c r="B7" s="121" t="s">
        <v>452</v>
      </c>
    </row>
    <row r="8" spans="1:2" ht="15">
      <c r="A8" s="121" t="s">
        <v>453</v>
      </c>
      <c r="B8" s="121" t="s">
        <v>454</v>
      </c>
    </row>
    <row r="9" spans="1:2" ht="15">
      <c r="A9" s="121" t="s">
        <v>455</v>
      </c>
      <c r="B9" s="121" t="s">
        <v>456</v>
      </c>
    </row>
    <row r="10" spans="1:2" ht="15">
      <c r="A10" s="121" t="s">
        <v>457</v>
      </c>
      <c r="B10" s="121" t="s">
        <v>458</v>
      </c>
    </row>
    <row r="11" spans="1:2" ht="15">
      <c r="A11" s="121" t="s">
        <v>459</v>
      </c>
      <c r="B11" s="121" t="s">
        <v>460</v>
      </c>
    </row>
    <row r="12" spans="1:2" ht="15">
      <c r="A12" s="121" t="s">
        <v>461</v>
      </c>
      <c r="B12" s="121" t="s">
        <v>462</v>
      </c>
    </row>
    <row r="13" spans="1:2" ht="15">
      <c r="A13" s="121" t="s">
        <v>463</v>
      </c>
      <c r="B13" s="121" t="s">
        <v>464</v>
      </c>
    </row>
    <row r="14" spans="1:2" ht="15">
      <c r="A14" s="121" t="s">
        <v>465</v>
      </c>
      <c r="B14" s="121" t="s">
        <v>466</v>
      </c>
    </row>
    <row r="15" spans="1:2" ht="15">
      <c r="A15" s="121" t="s">
        <v>467</v>
      </c>
      <c r="B15" s="121" t="s">
        <v>468</v>
      </c>
    </row>
    <row r="16" spans="1:2" ht="15">
      <c r="A16" s="121" t="s">
        <v>469</v>
      </c>
      <c r="B16" s="121" t="s">
        <v>470</v>
      </c>
    </row>
    <row r="17" spans="1:2" ht="15">
      <c r="A17" s="121" t="s">
        <v>471</v>
      </c>
      <c r="B17" s="121" t="s">
        <v>472</v>
      </c>
    </row>
    <row r="18" spans="1:2" ht="15">
      <c r="A18" s="121" t="s">
        <v>473</v>
      </c>
      <c r="B18" s="121" t="s">
        <v>474</v>
      </c>
    </row>
    <row r="19" spans="1:2" ht="15">
      <c r="A19" s="121" t="s">
        <v>475</v>
      </c>
      <c r="B19" s="121" t="s">
        <v>476</v>
      </c>
    </row>
    <row r="20" ht="30">
      <c r="A20" s="121" t="s">
        <v>477</v>
      </c>
    </row>
    <row r="21" spans="1:2" ht="30">
      <c r="A21" s="121" t="s">
        <v>455</v>
      </c>
      <c r="B21" s="121" t="s">
        <v>478</v>
      </c>
    </row>
    <row r="22" spans="1:2" ht="15">
      <c r="A22" s="121" t="s">
        <v>441</v>
      </c>
      <c r="B22" s="121" t="s">
        <v>479</v>
      </c>
    </row>
    <row r="23" spans="1:2" ht="15">
      <c r="A23" s="121" t="s">
        <v>480</v>
      </c>
      <c r="B23" s="121" t="s">
        <v>481</v>
      </c>
    </row>
    <row r="24" spans="1:2" ht="15">
      <c r="A24" s="121" t="s">
        <v>453</v>
      </c>
      <c r="B24" s="121" t="s">
        <v>482</v>
      </c>
    </row>
    <row r="25" spans="1:2" ht="15">
      <c r="A25" s="121" t="s">
        <v>483</v>
      </c>
      <c r="B25" s="121" t="s">
        <v>484</v>
      </c>
    </row>
    <row r="26" spans="1:2" ht="15">
      <c r="A26" s="121" t="s">
        <v>485</v>
      </c>
      <c r="B26" s="121" t="s">
        <v>486</v>
      </c>
    </row>
    <row r="27" spans="1:2" ht="15">
      <c r="A27" s="121" t="s">
        <v>487</v>
      </c>
      <c r="B27" s="121" t="s">
        <v>488</v>
      </c>
    </row>
    <row r="28" spans="1:2" ht="30">
      <c r="A28" s="121" t="s">
        <v>489</v>
      </c>
      <c r="B28" s="121" t="s">
        <v>490</v>
      </c>
    </row>
    <row r="29" spans="1:2" ht="15">
      <c r="A29" s="121" t="s">
        <v>491</v>
      </c>
      <c r="B29" s="121" t="s">
        <v>492</v>
      </c>
    </row>
    <row r="30" spans="1:2" ht="15">
      <c r="A30" s="121" t="s">
        <v>493</v>
      </c>
      <c r="B30" s="121" t="s">
        <v>494</v>
      </c>
    </row>
    <row r="31" spans="1:2" ht="15">
      <c r="A31" s="121" t="s">
        <v>495</v>
      </c>
      <c r="B31" s="121" t="s">
        <v>496</v>
      </c>
    </row>
    <row r="32" spans="1:2" ht="15">
      <c r="A32" s="121" t="s">
        <v>497</v>
      </c>
      <c r="B32" s="121" t="s">
        <v>498</v>
      </c>
    </row>
    <row r="33" spans="1:2" ht="15">
      <c r="A33" s="121" t="s">
        <v>499</v>
      </c>
      <c r="B33" s="121" t="s">
        <v>500</v>
      </c>
    </row>
    <row r="34" spans="1:2" ht="15">
      <c r="A34" s="121" t="s">
        <v>501</v>
      </c>
      <c r="B34" s="121" t="s">
        <v>502</v>
      </c>
    </row>
    <row r="35" spans="1:2" ht="15">
      <c r="A35" s="121" t="e">
        <f>(znaménko rovná se)</f>
        <v>#NAME?</v>
      </c>
      <c r="B35" s="121" t="s">
        <v>503</v>
      </c>
    </row>
    <row r="36" spans="1:2" ht="15">
      <c r="A36" s="121" t="s">
        <v>504</v>
      </c>
      <c r="B36" s="121" t="s">
        <v>505</v>
      </c>
    </row>
    <row r="37" spans="1:2" ht="15">
      <c r="A37" s="121" t="s">
        <v>506</v>
      </c>
      <c r="B37" s="121" t="s">
        <v>507</v>
      </c>
    </row>
    <row r="38" spans="1:2" ht="15">
      <c r="A38" s="121" t="s">
        <v>508</v>
      </c>
      <c r="B38" s="121" t="s">
        <v>509</v>
      </c>
    </row>
    <row r="39" spans="1:2" ht="15">
      <c r="A39" s="121" t="s">
        <v>510</v>
      </c>
      <c r="B39" s="121" t="s">
        <v>511</v>
      </c>
    </row>
    <row r="40" spans="1:2" ht="15">
      <c r="A40" s="121" t="s">
        <v>512</v>
      </c>
      <c r="B40" s="121" t="s">
        <v>513</v>
      </c>
    </row>
    <row r="41" ht="30">
      <c r="A41" s="121" t="s">
        <v>514</v>
      </c>
    </row>
    <row r="42" spans="1:2" ht="30">
      <c r="A42" s="121" t="s">
        <v>515</v>
      </c>
      <c r="B42" s="121" t="s">
        <v>516</v>
      </c>
    </row>
    <row r="43" spans="1:2" ht="15">
      <c r="A43" s="121" t="s">
        <v>517</v>
      </c>
      <c r="B43" s="121" t="s">
        <v>518</v>
      </c>
    </row>
    <row r="44" spans="1:2" ht="15">
      <c r="A44" s="121" t="s">
        <v>519</v>
      </c>
      <c r="B44" s="121" t="s">
        <v>520</v>
      </c>
    </row>
    <row r="45" spans="1:2" ht="15">
      <c r="A45" s="121" t="s">
        <v>521</v>
      </c>
      <c r="B45" s="121" t="s">
        <v>522</v>
      </c>
    </row>
    <row r="46" spans="1:2" ht="15">
      <c r="A46" s="121" t="s">
        <v>523</v>
      </c>
      <c r="B46" s="121" t="s">
        <v>524</v>
      </c>
    </row>
    <row r="47" ht="15">
      <c r="A47" s="121" t="s">
        <v>525</v>
      </c>
    </row>
    <row r="48" spans="1:2" ht="15">
      <c r="A48" s="121" t="s">
        <v>491</v>
      </c>
      <c r="B48" s="121" t="s">
        <v>492</v>
      </c>
    </row>
    <row r="49" spans="1:2" ht="15">
      <c r="A49" s="121" t="s">
        <v>453</v>
      </c>
      <c r="B49" s="121" t="s">
        <v>482</v>
      </c>
    </row>
    <row r="50" spans="1:2" ht="30">
      <c r="A50" s="121" t="s">
        <v>455</v>
      </c>
      <c r="B50" s="121" t="s">
        <v>478</v>
      </c>
    </row>
    <row r="51" spans="1:2" ht="15">
      <c r="A51" s="121" t="s">
        <v>493</v>
      </c>
      <c r="B51" s="121" t="s">
        <v>494</v>
      </c>
    </row>
    <row r="52" spans="1:2" ht="15">
      <c r="A52" s="121" t="s">
        <v>441</v>
      </c>
      <c r="B52" s="121" t="s">
        <v>479</v>
      </c>
    </row>
    <row r="53" spans="1:2" ht="15">
      <c r="A53" s="121" t="s">
        <v>480</v>
      </c>
      <c r="B53" s="121" t="s">
        <v>481</v>
      </c>
    </row>
    <row r="54" spans="1:2" ht="15">
      <c r="A54" s="121" t="s">
        <v>483</v>
      </c>
      <c r="B54" s="121" t="s">
        <v>484</v>
      </c>
    </row>
    <row r="55" spans="1:2" ht="15">
      <c r="A55" s="121" t="s">
        <v>485</v>
      </c>
      <c r="B55" s="121" t="s">
        <v>486</v>
      </c>
    </row>
    <row r="56" spans="1:2" ht="15">
      <c r="A56" s="121" t="s">
        <v>526</v>
      </c>
      <c r="B56" s="121" t="s">
        <v>527</v>
      </c>
    </row>
    <row r="57" ht="45">
      <c r="A57" s="121" t="s">
        <v>528</v>
      </c>
    </row>
    <row r="58" spans="1:2" ht="15">
      <c r="A58" s="121" t="s">
        <v>529</v>
      </c>
      <c r="B58" s="121" t="s">
        <v>530</v>
      </c>
    </row>
    <row r="59" spans="1:2" ht="15">
      <c r="A59" s="121" t="s">
        <v>531</v>
      </c>
      <c r="B59" s="121" t="s">
        <v>532</v>
      </c>
    </row>
    <row r="60" spans="1:2" ht="15">
      <c r="A60" s="121" t="s">
        <v>533</v>
      </c>
      <c r="B60" s="121" t="s">
        <v>534</v>
      </c>
    </row>
    <row r="61" spans="1:2" ht="15">
      <c r="A61" s="121" t="s">
        <v>457</v>
      </c>
      <c r="B61" s="121" t="s">
        <v>535</v>
      </c>
    </row>
    <row r="62" spans="1:2" ht="15">
      <c r="A62" s="121" t="s">
        <v>536</v>
      </c>
      <c r="B62" s="121" t="s">
        <v>537</v>
      </c>
    </row>
    <row r="63" ht="30">
      <c r="A63" s="121" t="s">
        <v>538</v>
      </c>
    </row>
    <row r="64" spans="1:2" ht="30">
      <c r="A64" s="121" t="s">
        <v>441</v>
      </c>
      <c r="B64" s="121" t="s">
        <v>539</v>
      </c>
    </row>
    <row r="65" spans="1:2" ht="30">
      <c r="A65" s="121" t="s">
        <v>447</v>
      </c>
      <c r="B65" s="121" t="s">
        <v>540</v>
      </c>
    </row>
    <row r="66" spans="1:2" ht="30">
      <c r="A66" s="121" t="s">
        <v>449</v>
      </c>
      <c r="B66" s="121" t="s">
        <v>541</v>
      </c>
    </row>
    <row r="67" spans="1:2" ht="30">
      <c r="A67" s="121" t="s">
        <v>451</v>
      </c>
      <c r="B67" s="121" t="s">
        <v>542</v>
      </c>
    </row>
    <row r="68" spans="1:2" ht="15">
      <c r="A68" s="121" t="s">
        <v>543</v>
      </c>
      <c r="B68" s="121" t="s">
        <v>544</v>
      </c>
    </row>
    <row r="69" spans="1:2" ht="15">
      <c r="A69" s="121" t="s">
        <v>545</v>
      </c>
      <c r="B69" s="121" t="s">
        <v>546</v>
      </c>
    </row>
    <row r="70" spans="1:2" ht="15">
      <c r="A70" s="121" t="s">
        <v>547</v>
      </c>
      <c r="B70" s="121" t="s">
        <v>548</v>
      </c>
    </row>
    <row r="71" ht="30">
      <c r="A71" s="121" t="s">
        <v>549</v>
      </c>
    </row>
    <row r="72" spans="1:2" ht="15">
      <c r="A72" s="121" t="s">
        <v>550</v>
      </c>
      <c r="B72" s="121" t="s">
        <v>551</v>
      </c>
    </row>
    <row r="73" spans="1:2" ht="30">
      <c r="A73" s="121" t="s">
        <v>552</v>
      </c>
      <c r="B73" s="121" t="s">
        <v>553</v>
      </c>
    </row>
    <row r="74" spans="1:2" ht="15">
      <c r="A74" s="121" t="s">
        <v>554</v>
      </c>
      <c r="B74" s="121" t="s">
        <v>555</v>
      </c>
    </row>
    <row r="75" spans="1:2" ht="15">
      <c r="A75" s="121" t="s">
        <v>556</v>
      </c>
      <c r="B75" s="121" t="s">
        <v>557</v>
      </c>
    </row>
    <row r="76" spans="1:2" ht="15">
      <c r="A76" s="121" t="s">
        <v>558</v>
      </c>
      <c r="B76" s="121" t="s">
        <v>559</v>
      </c>
    </row>
    <row r="77" spans="1:2" ht="15">
      <c r="A77" s="121" t="s">
        <v>560</v>
      </c>
      <c r="B77" s="121" t="s">
        <v>561</v>
      </c>
    </row>
    <row r="78" spans="1:2" ht="15">
      <c r="A78" s="121" t="s">
        <v>562</v>
      </c>
      <c r="B78" s="121" t="s">
        <v>563</v>
      </c>
    </row>
    <row r="79" spans="1:2" ht="15">
      <c r="A79" s="121" t="s">
        <v>483</v>
      </c>
      <c r="B79" s="121" t="s">
        <v>564</v>
      </c>
    </row>
    <row r="80" spans="1:2" ht="15">
      <c r="A80" s="121" t="s">
        <v>565</v>
      </c>
      <c r="B80" s="121" t="s">
        <v>566</v>
      </c>
    </row>
    <row r="81" spans="1:2" ht="15">
      <c r="A81" s="121" t="s">
        <v>567</v>
      </c>
      <c r="B81" s="121" t="s">
        <v>568</v>
      </c>
    </row>
    <row r="82" spans="1:2" ht="15">
      <c r="A82" s="121" t="s">
        <v>569</v>
      </c>
      <c r="B82" s="121" t="s">
        <v>570</v>
      </c>
    </row>
    <row r="83" spans="1:2" ht="15">
      <c r="A83" s="121" t="s">
        <v>571</v>
      </c>
      <c r="B83" s="121" t="s">
        <v>572</v>
      </c>
    </row>
    <row r="84" spans="1:2" ht="15">
      <c r="A84" s="121" t="s">
        <v>573</v>
      </c>
      <c r="B84" s="121" t="s">
        <v>574</v>
      </c>
    </row>
    <row r="85" spans="1:2" ht="45">
      <c r="A85" s="121" t="s">
        <v>575</v>
      </c>
      <c r="B85" s="121" t="s">
        <v>576</v>
      </c>
    </row>
    <row r="86" spans="1:2" ht="15">
      <c r="A86" s="121" t="s">
        <v>577</v>
      </c>
      <c r="B86" s="121" t="s">
        <v>578</v>
      </c>
    </row>
    <row r="87" spans="1:2" ht="15">
      <c r="A87" s="121" t="s">
        <v>579</v>
      </c>
      <c r="B87" s="121" t="s">
        <v>580</v>
      </c>
    </row>
    <row r="88" ht="150">
      <c r="A88" s="121" t="s">
        <v>581</v>
      </c>
    </row>
    <row r="89" ht="30">
      <c r="A89" s="121" t="s">
        <v>582</v>
      </c>
    </row>
    <row r="90" spans="1:2" ht="15">
      <c r="A90" s="121" t="s">
        <v>583</v>
      </c>
      <c r="B90" s="121" t="s">
        <v>584</v>
      </c>
    </row>
    <row r="91" spans="1:2" ht="30">
      <c r="A91" s="121" t="s">
        <v>585</v>
      </c>
      <c r="B91" s="121" t="s">
        <v>553</v>
      </c>
    </row>
    <row r="92" spans="1:2" ht="15">
      <c r="A92" s="121" t="s">
        <v>586</v>
      </c>
      <c r="B92" s="121" t="s">
        <v>559</v>
      </c>
    </row>
    <row r="93" spans="1:2" ht="45">
      <c r="A93" s="121" t="s">
        <v>587</v>
      </c>
      <c r="B93" s="121" t="s">
        <v>588</v>
      </c>
    </row>
    <row r="94" ht="30">
      <c r="A94" s="121" t="s">
        <v>589</v>
      </c>
    </row>
    <row r="95" spans="1:2" ht="15">
      <c r="A95" s="121" t="s">
        <v>590</v>
      </c>
      <c r="B95" s="121" t="s">
        <v>591</v>
      </c>
    </row>
    <row r="96" spans="1:2" ht="15">
      <c r="A96" s="121" t="s">
        <v>592</v>
      </c>
      <c r="B96" s="121" t="s">
        <v>593</v>
      </c>
    </row>
    <row r="97" spans="1:2" ht="15">
      <c r="A97" s="121" t="s">
        <v>594</v>
      </c>
      <c r="B97" s="121" t="s">
        <v>595</v>
      </c>
    </row>
    <row r="98" ht="30">
      <c r="A98" s="121" t="s">
        <v>596</v>
      </c>
    </row>
    <row r="99" spans="1:2" ht="60">
      <c r="A99" s="121" t="s">
        <v>597</v>
      </c>
      <c r="B99" s="121" t="s">
        <v>598</v>
      </c>
    </row>
    <row r="100" spans="1:2" ht="15">
      <c r="A100" s="121" t="s">
        <v>599</v>
      </c>
      <c r="B100" s="121" t="s">
        <v>600</v>
      </c>
    </row>
    <row r="101" spans="1:2" ht="15">
      <c r="A101" s="121" t="s">
        <v>601</v>
      </c>
      <c r="B101" s="121" t="s">
        <v>602</v>
      </c>
    </row>
    <row r="102" spans="1:2" ht="15">
      <c r="A102" s="121" t="s">
        <v>449</v>
      </c>
      <c r="B102" s="121" t="s">
        <v>603</v>
      </c>
    </row>
    <row r="103" spans="1:2" ht="15">
      <c r="A103" s="121" t="s">
        <v>451</v>
      </c>
      <c r="B103" s="121" t="s">
        <v>604</v>
      </c>
    </row>
    <row r="104" spans="1:2" ht="15">
      <c r="A104" s="121" t="s">
        <v>441</v>
      </c>
      <c r="B104" s="121" t="s">
        <v>605</v>
      </c>
    </row>
    <row r="105" spans="1:2" ht="15">
      <c r="A105" s="121" t="s">
        <v>447</v>
      </c>
      <c r="B105" s="121" t="s">
        <v>606</v>
      </c>
    </row>
    <row r="106" spans="1:2" ht="15">
      <c r="A106" s="121" t="s">
        <v>607</v>
      </c>
      <c r="B106" s="121" t="s">
        <v>608</v>
      </c>
    </row>
    <row r="107" spans="1:2" ht="15">
      <c r="A107" s="121" t="s">
        <v>609</v>
      </c>
      <c r="B107" s="121" t="s">
        <v>610</v>
      </c>
    </row>
    <row r="108" spans="1:2" ht="15">
      <c r="A108" s="121" t="s">
        <v>611</v>
      </c>
      <c r="B108" s="121" t="s">
        <v>612</v>
      </c>
    </row>
    <row r="109" spans="1:2" ht="15">
      <c r="A109" s="121" t="s">
        <v>613</v>
      </c>
      <c r="B109" s="121" t="s">
        <v>614</v>
      </c>
    </row>
    <row r="110" spans="1:2" ht="15">
      <c r="A110" s="121" t="s">
        <v>615</v>
      </c>
      <c r="B110" s="121" t="s">
        <v>616</v>
      </c>
    </row>
    <row r="111" spans="1:2" ht="15">
      <c r="A111" s="121" t="s">
        <v>617</v>
      </c>
      <c r="B111" s="121" t="s">
        <v>618</v>
      </c>
    </row>
    <row r="112" spans="1:2" ht="15">
      <c r="A112" s="121" t="s">
        <v>554</v>
      </c>
      <c r="B112" s="121" t="s">
        <v>619</v>
      </c>
    </row>
    <row r="113" spans="1:2" ht="30">
      <c r="A113" s="121" t="s">
        <v>620</v>
      </c>
      <c r="B113" s="121" t="s">
        <v>621</v>
      </c>
    </row>
    <row r="114" spans="1:2" ht="15">
      <c r="A114" s="121" t="s">
        <v>622</v>
      </c>
      <c r="B114" s="121" t="s">
        <v>623</v>
      </c>
    </row>
    <row r="115" spans="1:2" ht="15">
      <c r="A115" s="121" t="s">
        <v>624</v>
      </c>
      <c r="B115" s="121" t="s">
        <v>625</v>
      </c>
    </row>
    <row r="116" ht="30">
      <c r="A116" s="121" t="s">
        <v>626</v>
      </c>
    </row>
    <row r="117" spans="1:2" ht="15">
      <c r="A117" s="121" t="s">
        <v>627</v>
      </c>
      <c r="B117" s="121" t="s">
        <v>628</v>
      </c>
    </row>
    <row r="118" spans="1:2" ht="15">
      <c r="A118" s="121" t="s">
        <v>629</v>
      </c>
      <c r="B118" s="121" t="s">
        <v>630</v>
      </c>
    </row>
    <row r="119" spans="1:2" ht="15">
      <c r="A119" s="121" t="s">
        <v>631</v>
      </c>
      <c r="B119" s="121" t="s">
        <v>632</v>
      </c>
    </row>
    <row r="120" spans="1:2" ht="15">
      <c r="A120" s="121" t="s">
        <v>633</v>
      </c>
      <c r="B120" s="121" t="s">
        <v>634</v>
      </c>
    </row>
    <row r="121" spans="1:2" ht="15">
      <c r="A121" s="121" t="s">
        <v>635</v>
      </c>
      <c r="B121" s="121" t="s">
        <v>636</v>
      </c>
    </row>
    <row r="122" spans="1:2" ht="15">
      <c r="A122" s="121" t="s">
        <v>637</v>
      </c>
      <c r="B122" s="121" t="s">
        <v>638</v>
      </c>
    </row>
    <row r="123" spans="1:2" ht="30">
      <c r="A123" s="121" t="s">
        <v>639</v>
      </c>
      <c r="B123" s="121" t="s">
        <v>640</v>
      </c>
    </row>
    <row r="124" ht="45">
      <c r="A124" s="121" t="s">
        <v>641</v>
      </c>
    </row>
    <row r="125" spans="1:2" ht="30">
      <c r="A125" s="121" t="s">
        <v>642</v>
      </c>
      <c r="B125" s="121" t="s">
        <v>643</v>
      </c>
    </row>
    <row r="126" spans="1:2" ht="30">
      <c r="A126" s="121" t="s">
        <v>620</v>
      </c>
      <c r="B126" s="121" t="s">
        <v>644</v>
      </c>
    </row>
    <row r="127" spans="1:2" ht="15">
      <c r="A127" s="121" t="s">
        <v>645</v>
      </c>
      <c r="B127" s="121" t="s">
        <v>646</v>
      </c>
    </row>
    <row r="128" spans="1:2" ht="15">
      <c r="A128" s="121" t="s">
        <v>647</v>
      </c>
      <c r="B128" s="121" t="s">
        <v>648</v>
      </c>
    </row>
    <row r="129" spans="1:2" ht="15">
      <c r="A129" s="121" t="s">
        <v>649</v>
      </c>
      <c r="B129" s="121" t="s">
        <v>650</v>
      </c>
    </row>
    <row r="130" spans="1:2" ht="15">
      <c r="A130" s="121" t="s">
        <v>651</v>
      </c>
      <c r="B130" s="121" t="s">
        <v>652</v>
      </c>
    </row>
    <row r="131" spans="1:2" ht="15">
      <c r="A131" s="121" t="s">
        <v>653</v>
      </c>
      <c r="B131" s="121" t="s">
        <v>654</v>
      </c>
    </row>
    <row r="132" spans="1:2" ht="15">
      <c r="A132" s="121" t="s">
        <v>655</v>
      </c>
      <c r="B132" s="121" t="s">
        <v>656</v>
      </c>
    </row>
    <row r="133" spans="1:2" ht="45">
      <c r="A133" s="121" t="s">
        <v>657</v>
      </c>
      <c r="B133" s="121" t="s">
        <v>658</v>
      </c>
    </row>
    <row r="134" spans="1:2" ht="60">
      <c r="A134" s="121" t="s">
        <v>659</v>
      </c>
      <c r="B134" s="121" t="s">
        <v>660</v>
      </c>
    </row>
    <row r="135" spans="1:2" ht="15">
      <c r="A135" s="121" t="s">
        <v>601</v>
      </c>
      <c r="B135" s="121" t="s">
        <v>661</v>
      </c>
    </row>
    <row r="136" spans="1:2" ht="15">
      <c r="A136" s="121" t="s">
        <v>599</v>
      </c>
      <c r="B136" s="121" t="s">
        <v>662</v>
      </c>
    </row>
    <row r="137" spans="1:2" ht="15">
      <c r="A137" s="121" t="s">
        <v>463</v>
      </c>
      <c r="B137" s="121" t="s">
        <v>663</v>
      </c>
    </row>
    <row r="138" spans="1:2" ht="15">
      <c r="A138" s="121" t="s">
        <v>583</v>
      </c>
      <c r="B138" s="121" t="s">
        <v>664</v>
      </c>
    </row>
    <row r="139" spans="1:2" ht="15">
      <c r="A139" s="121" t="s">
        <v>441</v>
      </c>
      <c r="B139" s="121" t="s">
        <v>665</v>
      </c>
    </row>
    <row r="140" spans="1:2" ht="15">
      <c r="A140" s="121" t="s">
        <v>666</v>
      </c>
      <c r="B140" s="121" t="s">
        <v>667</v>
      </c>
    </row>
    <row r="141" spans="1:2" ht="15">
      <c r="A141" s="121" t="s">
        <v>627</v>
      </c>
      <c r="B141" s="121" t="s">
        <v>668</v>
      </c>
    </row>
    <row r="142" spans="1:2" ht="15">
      <c r="A142" s="121" t="s">
        <v>629</v>
      </c>
      <c r="B142" s="121" t="s">
        <v>669</v>
      </c>
    </row>
    <row r="143" ht="30">
      <c r="A143" s="121" t="s">
        <v>670</v>
      </c>
    </row>
    <row r="144" spans="1:2" ht="15">
      <c r="A144" s="121" t="s">
        <v>461</v>
      </c>
      <c r="B144" s="121" t="s">
        <v>671</v>
      </c>
    </row>
    <row r="145" spans="1:2" ht="15">
      <c r="A145" s="121" t="s">
        <v>672</v>
      </c>
      <c r="B145" s="121" t="s">
        <v>673</v>
      </c>
    </row>
    <row r="146" spans="1:2" ht="15">
      <c r="A146" s="121" t="s">
        <v>463</v>
      </c>
      <c r="B146" s="121" t="s">
        <v>464</v>
      </c>
    </row>
    <row r="147" spans="1:2" ht="15">
      <c r="A147" s="121" t="s">
        <v>674</v>
      </c>
      <c r="B147" s="121" t="s">
        <v>675</v>
      </c>
    </row>
    <row r="148" spans="1:2" ht="45">
      <c r="A148" s="121" t="s">
        <v>676</v>
      </c>
      <c r="B148" s="121" t="s">
        <v>677</v>
      </c>
    </row>
    <row r="149" spans="1:2" ht="15">
      <c r="A149" s="121" t="s">
        <v>607</v>
      </c>
      <c r="B149" s="121" t="s">
        <v>678</v>
      </c>
    </row>
    <row r="150" spans="1:2" ht="15">
      <c r="A150" s="121" t="s">
        <v>611</v>
      </c>
      <c r="B150" s="121" t="s">
        <v>679</v>
      </c>
    </row>
    <row r="151" spans="1:2" ht="15">
      <c r="A151" s="121" t="s">
        <v>680</v>
      </c>
      <c r="B151" s="121" t="s">
        <v>681</v>
      </c>
    </row>
    <row r="152" spans="1:2" ht="15">
      <c r="A152" s="121" t="s">
        <v>682</v>
      </c>
      <c r="B152" s="121" t="s">
        <v>683</v>
      </c>
    </row>
    <row r="153" spans="1:2" ht="15">
      <c r="A153" s="121" t="s">
        <v>609</v>
      </c>
      <c r="B153" s="121" t="s">
        <v>684</v>
      </c>
    </row>
    <row r="154" spans="1:2" ht="15">
      <c r="A154" s="121" t="s">
        <v>613</v>
      </c>
      <c r="B154" s="121" t="s">
        <v>685</v>
      </c>
    </row>
    <row r="155" spans="1:2" ht="15">
      <c r="A155" s="121" t="s">
        <v>686</v>
      </c>
      <c r="B155" s="121" t="s">
        <v>687</v>
      </c>
    </row>
    <row r="156" spans="1:2" ht="30">
      <c r="A156" s="121" t="s">
        <v>688</v>
      </c>
      <c r="B156" s="121" t="s">
        <v>689</v>
      </c>
    </row>
    <row r="157" spans="1:2" ht="15">
      <c r="A157" s="121" t="s">
        <v>690</v>
      </c>
      <c r="B157" s="121" t="s">
        <v>691</v>
      </c>
    </row>
    <row r="158" spans="1:2" ht="15">
      <c r="A158" s="121" t="s">
        <v>692</v>
      </c>
      <c r="B158" s="121" t="s">
        <v>693</v>
      </c>
    </row>
    <row r="159" spans="1:2" ht="15">
      <c r="A159" s="121" t="s">
        <v>694</v>
      </c>
      <c r="B159" s="121" t="s">
        <v>695</v>
      </c>
    </row>
    <row r="160" spans="1:2" ht="15">
      <c r="A160" s="121" t="s">
        <v>696</v>
      </c>
      <c r="B160" s="121" t="s">
        <v>697</v>
      </c>
    </row>
    <row r="161" spans="1:2" ht="15">
      <c r="A161" s="121" t="s">
        <v>698</v>
      </c>
      <c r="B161" s="121" t="s">
        <v>699</v>
      </c>
    </row>
    <row r="162" spans="1:2" ht="15">
      <c r="A162" s="121" t="s">
        <v>700</v>
      </c>
      <c r="B162" s="121" t="s">
        <v>701</v>
      </c>
    </row>
    <row r="163" spans="1:2" ht="15">
      <c r="A163" s="121" t="s">
        <v>449</v>
      </c>
      <c r="B163" s="121" t="s">
        <v>702</v>
      </c>
    </row>
    <row r="164" ht="30">
      <c r="A164" s="121" t="s">
        <v>703</v>
      </c>
    </row>
    <row r="165" spans="1:2" ht="15">
      <c r="A165" s="121" t="s">
        <v>583</v>
      </c>
      <c r="B165" s="121" t="s">
        <v>584</v>
      </c>
    </row>
    <row r="166" spans="1:2" ht="15">
      <c r="A166" s="121" t="s">
        <v>704</v>
      </c>
      <c r="B166" s="121" t="s">
        <v>705</v>
      </c>
    </row>
    <row r="167" spans="1:2" ht="45">
      <c r="A167" s="121" t="s">
        <v>706</v>
      </c>
      <c r="B167" s="121" t="s">
        <v>677</v>
      </c>
    </row>
    <row r="168" spans="1:2" ht="45">
      <c r="A168" s="121" t="s">
        <v>707</v>
      </c>
      <c r="B168" s="121" t="s">
        <v>708</v>
      </c>
    </row>
    <row r="169" ht="45">
      <c r="A169" s="121" t="s">
        <v>709</v>
      </c>
    </row>
    <row r="170" spans="1:2" ht="15">
      <c r="A170" s="121" t="s">
        <v>710</v>
      </c>
      <c r="B170" s="121" t="s">
        <v>711</v>
      </c>
    </row>
    <row r="171" spans="1:2" ht="15">
      <c r="A171" s="121" t="s">
        <v>463</v>
      </c>
      <c r="B171" s="121" t="s">
        <v>712</v>
      </c>
    </row>
    <row r="172" spans="1:2" ht="15">
      <c r="A172" s="121" t="s">
        <v>583</v>
      </c>
      <c r="B172" s="121" t="s">
        <v>713</v>
      </c>
    </row>
    <row r="173" spans="1:2" ht="30">
      <c r="A173" s="121" t="s">
        <v>642</v>
      </c>
      <c r="B173" s="121" t="s">
        <v>714</v>
      </c>
    </row>
    <row r="174" spans="1:2" ht="30">
      <c r="A174" s="121" t="s">
        <v>620</v>
      </c>
      <c r="B174" s="121" t="s">
        <v>715</v>
      </c>
    </row>
    <row r="175" ht="30">
      <c r="A175" s="121" t="s">
        <v>716</v>
      </c>
    </row>
    <row r="176" spans="1:2" ht="15">
      <c r="A176" s="121" t="s">
        <v>717</v>
      </c>
      <c r="B176" s="121" t="s">
        <v>718</v>
      </c>
    </row>
    <row r="177" ht="15">
      <c r="A177" s="121" t="s">
        <v>719</v>
      </c>
    </row>
    <row r="178" spans="1:2" ht="15">
      <c r="A178" s="121" t="s">
        <v>720</v>
      </c>
      <c r="B178" s="121" t="s">
        <v>721</v>
      </c>
    </row>
    <row r="179" spans="1:2" ht="15">
      <c r="A179" s="121" t="s">
        <v>722</v>
      </c>
      <c r="B179" s="121" t="s">
        <v>723</v>
      </c>
    </row>
    <row r="180" spans="1:2" ht="30">
      <c r="A180" s="121" t="s">
        <v>724</v>
      </c>
      <c r="B180" s="121" t="s">
        <v>725</v>
      </c>
    </row>
    <row r="181" spans="1:2" ht="30">
      <c r="A181" s="121" t="s">
        <v>726</v>
      </c>
      <c r="B181" s="121" t="s">
        <v>727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6"/>
  <sheetViews>
    <sheetView zoomScalePageLayoutView="0" workbookViewId="0" topLeftCell="B1">
      <selection activeCell="K4" sqref="K4"/>
    </sheetView>
  </sheetViews>
  <sheetFormatPr defaultColWidth="9.140625" defaultRowHeight="15"/>
  <cols>
    <col min="7" max="7" width="11.7109375" style="0" bestFit="1" customWidth="1"/>
    <col min="8" max="8" width="7.57421875" style="0" bestFit="1" customWidth="1"/>
    <col min="9" max="17" width="8.140625" style="0" bestFit="1" customWidth="1"/>
    <col min="18" max="20" width="9.140625" style="0" bestFit="1" customWidth="1"/>
    <col min="21" max="21" width="15.28125" style="0" bestFit="1" customWidth="1"/>
    <col min="22" max="22" width="6.57421875" style="0" bestFit="1" customWidth="1"/>
  </cols>
  <sheetData>
    <row r="2" ht="15">
      <c r="B2" s="5" t="s">
        <v>41</v>
      </c>
    </row>
    <row r="11" ht="15.75" thickBot="1"/>
    <row r="12" spans="7:22" ht="15.75" thickBot="1">
      <c r="G12" s="9" t="s">
        <v>21</v>
      </c>
      <c r="H12" s="9" t="s">
        <v>22</v>
      </c>
      <c r="I12" s="8" t="s">
        <v>23</v>
      </c>
      <c r="J12" s="6" t="s">
        <v>24</v>
      </c>
      <c r="K12" s="6" t="s">
        <v>25</v>
      </c>
      <c r="L12" s="6" t="s">
        <v>26</v>
      </c>
      <c r="M12" s="6" t="s">
        <v>27</v>
      </c>
      <c r="N12" s="6" t="s">
        <v>28</v>
      </c>
      <c r="O12" s="6" t="s">
        <v>29</v>
      </c>
      <c r="P12" s="6" t="s">
        <v>30</v>
      </c>
      <c r="Q12" s="6" t="s">
        <v>31</v>
      </c>
      <c r="R12" s="6" t="s">
        <v>32</v>
      </c>
      <c r="S12" s="6" t="s">
        <v>33</v>
      </c>
      <c r="T12" s="17" t="s">
        <v>34</v>
      </c>
      <c r="U12" s="7" t="s">
        <v>35</v>
      </c>
      <c r="V12" s="25" t="s">
        <v>36</v>
      </c>
    </row>
    <row r="13" spans="7:22" ht="15">
      <c r="G13" s="11" t="s">
        <v>37</v>
      </c>
      <c r="H13" s="11">
        <v>20000</v>
      </c>
      <c r="I13" s="14">
        <v>20040</v>
      </c>
      <c r="J13" s="10">
        <v>20080.08</v>
      </c>
      <c r="K13" s="10">
        <v>20120.24016</v>
      </c>
      <c r="L13" s="10">
        <v>20160.480640320002</v>
      </c>
      <c r="M13" s="10">
        <v>20200.80160160064</v>
      </c>
      <c r="N13" s="10">
        <v>20241.20320480384</v>
      </c>
      <c r="O13" s="10">
        <v>20281.68561121345</v>
      </c>
      <c r="P13" s="10">
        <v>20322.248982435874</v>
      </c>
      <c r="Q13" s="10">
        <v>20362.893480400748</v>
      </c>
      <c r="R13" s="10">
        <v>20403.619267361548</v>
      </c>
      <c r="S13" s="10">
        <v>20444.42650589627</v>
      </c>
      <c r="T13" s="18">
        <v>20485.31535890806</v>
      </c>
      <c r="U13" s="22">
        <v>20485.31535890806</v>
      </c>
      <c r="V13" s="19">
        <v>485.31535890806117</v>
      </c>
    </row>
    <row r="14" spans="7:22" ht="15">
      <c r="G14" s="12" t="s">
        <v>38</v>
      </c>
      <c r="H14" s="12">
        <v>20000</v>
      </c>
      <c r="I14" s="15">
        <v>20059.999999999996</v>
      </c>
      <c r="J14" s="15">
        <v>20120.179999999993</v>
      </c>
      <c r="K14" s="15">
        <v>20180.54053999999</v>
      </c>
      <c r="L14" s="15">
        <v>20241.08216161999</v>
      </c>
      <c r="M14" s="15">
        <v>20301.805408104847</v>
      </c>
      <c r="N14" s="15">
        <v>20362.71082432916</v>
      </c>
      <c r="O14" s="15">
        <v>20423.798956802144</v>
      </c>
      <c r="P14" s="15">
        <v>20485.07035367255</v>
      </c>
      <c r="Q14" s="15">
        <v>20546.525564733565</v>
      </c>
      <c r="R14" s="15">
        <v>20608.165141427762</v>
      </c>
      <c r="S14" s="15">
        <v>20669.989636852042</v>
      </c>
      <c r="T14" s="15">
        <v>20731.999605762598</v>
      </c>
      <c r="U14" s="23">
        <v>20731.999605762598</v>
      </c>
      <c r="V14" s="20">
        <v>731.9996057625976</v>
      </c>
    </row>
    <row r="15" spans="7:22" ht="15">
      <c r="G15" s="12" t="s">
        <v>39</v>
      </c>
      <c r="H15" s="12">
        <v>20000</v>
      </c>
      <c r="I15" s="15">
        <v>20080</v>
      </c>
      <c r="J15" s="15">
        <v>20160.32</v>
      </c>
      <c r="K15" s="15">
        <v>20240.96128</v>
      </c>
      <c r="L15" s="15">
        <v>20321.92512512</v>
      </c>
      <c r="M15" s="15">
        <v>20403.21282562048</v>
      </c>
      <c r="N15" s="15">
        <v>20484.825676922963</v>
      </c>
      <c r="O15" s="15">
        <v>20566.764979630654</v>
      </c>
      <c r="P15" s="15">
        <v>20649.032039549176</v>
      </c>
      <c r="Q15" s="15">
        <v>20731.628167707375</v>
      </c>
      <c r="R15" s="15">
        <v>20814.554680378205</v>
      </c>
      <c r="S15" s="15">
        <v>20897.812899099717</v>
      </c>
      <c r="T15" s="15">
        <v>20981.404150696115</v>
      </c>
      <c r="U15" s="23">
        <v>20981.404150696115</v>
      </c>
      <c r="V15" s="20">
        <v>981.4041506961148</v>
      </c>
    </row>
    <row r="16" spans="7:22" ht="15.75" thickBot="1">
      <c r="G16" s="13" t="s">
        <v>40</v>
      </c>
      <c r="H16" s="13">
        <v>20000</v>
      </c>
      <c r="I16" s="16">
        <v>20099.999999999996</v>
      </c>
      <c r="J16" s="16">
        <v>20200.499999999993</v>
      </c>
      <c r="K16" s="16">
        <v>20301.50249999999</v>
      </c>
      <c r="L16" s="16">
        <v>20403.010012499988</v>
      </c>
      <c r="M16" s="16">
        <v>20505.025062562487</v>
      </c>
      <c r="N16" s="16">
        <v>20607.5501878753</v>
      </c>
      <c r="O16" s="16">
        <v>20710.58793881467</v>
      </c>
      <c r="P16" s="16">
        <v>20814.140878508744</v>
      </c>
      <c r="Q16" s="16">
        <v>20918.211582901287</v>
      </c>
      <c r="R16" s="16">
        <v>21022.802640815793</v>
      </c>
      <c r="S16" s="16">
        <v>21127.91665401987</v>
      </c>
      <c r="T16" s="16">
        <v>21233.55623728997</v>
      </c>
      <c r="U16" s="24">
        <v>21233.55623728997</v>
      </c>
      <c r="V16" s="21">
        <v>1233.5562372899694</v>
      </c>
    </row>
  </sheetData>
  <sheetProtection/>
  <printOptions/>
  <pageMargins left="0.4330708661417323" right="0.31496062992125984" top="0.8267716535433072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8"/>
  <sheetViews>
    <sheetView zoomScalePageLayoutView="0" workbookViewId="0" topLeftCell="A21">
      <selection activeCell="B3" sqref="B3"/>
    </sheetView>
  </sheetViews>
  <sheetFormatPr defaultColWidth="9.140625" defaultRowHeight="15"/>
  <cols>
    <col min="1" max="1" width="16.7109375" style="5" customWidth="1"/>
    <col min="2" max="2" width="21.57421875" style="5" customWidth="1"/>
    <col min="3" max="3" width="9.140625" style="5" customWidth="1"/>
    <col min="4" max="4" width="8.00390625" style="5" bestFit="1" customWidth="1"/>
    <col min="5" max="8" width="9.140625" style="5" customWidth="1"/>
    <col min="9" max="9" width="3.421875" style="5" bestFit="1" customWidth="1"/>
    <col min="10" max="10" width="15.421875" style="5" bestFit="1" customWidth="1"/>
    <col min="11" max="11" width="20.7109375" style="5" bestFit="1" customWidth="1"/>
    <col min="12" max="16384" width="9.140625" style="5" customWidth="1"/>
  </cols>
  <sheetData>
    <row r="2" ht="15">
      <c r="B2" s="5" t="s">
        <v>392</v>
      </c>
    </row>
    <row r="3" ht="15">
      <c r="B3" s="5" t="s">
        <v>91</v>
      </c>
    </row>
    <row r="4" ht="15">
      <c r="B4" s="5" t="s">
        <v>92</v>
      </c>
    </row>
    <row r="5" ht="15">
      <c r="B5" s="5" t="s">
        <v>257</v>
      </c>
    </row>
    <row r="7" ht="15.75" thickBot="1"/>
    <row r="8" spans="1:12" ht="39.75" thickBot="1">
      <c r="A8" s="66" t="s">
        <v>245</v>
      </c>
      <c r="B8" s="68" t="s">
        <v>246</v>
      </c>
      <c r="C8" s="69" t="s">
        <v>247</v>
      </c>
      <c r="D8" s="70" t="s">
        <v>248</v>
      </c>
      <c r="E8" s="69" t="s">
        <v>249</v>
      </c>
      <c r="F8" s="71" t="s">
        <v>250</v>
      </c>
      <c r="G8" s="71" t="s">
        <v>251</v>
      </c>
      <c r="H8" s="75" t="s">
        <v>256</v>
      </c>
      <c r="I8" s="72" t="s">
        <v>252</v>
      </c>
      <c r="J8" s="68" t="s">
        <v>253</v>
      </c>
      <c r="K8" s="68" t="s">
        <v>254</v>
      </c>
      <c r="L8" s="67" t="s">
        <v>255</v>
      </c>
    </row>
    <row r="9" spans="1:12" ht="15">
      <c r="A9" s="54" t="s">
        <v>93</v>
      </c>
      <c r="B9" s="54" t="s">
        <v>94</v>
      </c>
      <c r="C9" s="56">
        <v>314000</v>
      </c>
      <c r="D9" s="56">
        <v>157000</v>
      </c>
      <c r="E9" s="57">
        <v>37000</v>
      </c>
      <c r="F9" s="58">
        <v>50</v>
      </c>
      <c r="G9" s="73">
        <v>11</v>
      </c>
      <c r="H9" s="26">
        <v>100</v>
      </c>
      <c r="I9" s="59">
        <v>3</v>
      </c>
      <c r="J9" s="54" t="s">
        <v>95</v>
      </c>
      <c r="K9" s="54" t="s">
        <v>95</v>
      </c>
      <c r="L9" s="55">
        <v>603</v>
      </c>
    </row>
    <row r="10" spans="1:12" ht="15">
      <c r="A10" s="60" t="s">
        <v>96</v>
      </c>
      <c r="B10" s="60" t="s">
        <v>97</v>
      </c>
      <c r="C10" s="62">
        <v>288000</v>
      </c>
      <c r="D10" s="62">
        <v>172000</v>
      </c>
      <c r="E10" s="63">
        <v>57000</v>
      </c>
      <c r="F10" s="64">
        <v>59</v>
      </c>
      <c r="G10" s="74">
        <v>19</v>
      </c>
      <c r="H10" s="26">
        <v>87.5</v>
      </c>
      <c r="I10" s="65">
        <v>3</v>
      </c>
      <c r="J10" s="60" t="s">
        <v>98</v>
      </c>
      <c r="K10" s="60" t="s">
        <v>99</v>
      </c>
      <c r="L10" s="61">
        <v>337</v>
      </c>
    </row>
    <row r="11" spans="1:12" ht="15">
      <c r="A11" s="60" t="s">
        <v>100</v>
      </c>
      <c r="B11" s="60" t="s">
        <v>101</v>
      </c>
      <c r="C11" s="63">
        <v>556324</v>
      </c>
      <c r="D11" s="62">
        <v>278000</v>
      </c>
      <c r="E11" s="62">
        <v>166000</v>
      </c>
      <c r="F11" s="64">
        <v>49</v>
      </c>
      <c r="G11" s="74">
        <v>29</v>
      </c>
      <c r="H11" s="26">
        <v>100</v>
      </c>
      <c r="I11" s="65">
        <v>1</v>
      </c>
      <c r="J11" s="60" t="s">
        <v>98</v>
      </c>
      <c r="K11" s="60" t="s">
        <v>98</v>
      </c>
      <c r="L11" s="60">
        <v>704</v>
      </c>
    </row>
    <row r="12" spans="1:12" ht="15">
      <c r="A12" s="60" t="s">
        <v>102</v>
      </c>
      <c r="B12" s="60" t="s">
        <v>103</v>
      </c>
      <c r="C12" s="63">
        <v>985000</v>
      </c>
      <c r="D12" s="62">
        <v>492000</v>
      </c>
      <c r="E12" s="62">
        <v>295000</v>
      </c>
      <c r="F12" s="64">
        <v>49</v>
      </c>
      <c r="G12" s="74">
        <v>29</v>
      </c>
      <c r="H12" s="26">
        <v>77.5</v>
      </c>
      <c r="I12" s="65">
        <v>1</v>
      </c>
      <c r="J12" s="60" t="s">
        <v>104</v>
      </c>
      <c r="K12" s="60" t="s">
        <v>104</v>
      </c>
      <c r="L12" s="60">
        <v>610</v>
      </c>
    </row>
    <row r="13" spans="1:12" ht="15">
      <c r="A13" s="60" t="s">
        <v>105</v>
      </c>
      <c r="B13" s="60" t="s">
        <v>106</v>
      </c>
      <c r="C13" s="62">
        <v>1140000</v>
      </c>
      <c r="D13" s="62">
        <v>500000</v>
      </c>
      <c r="E13" s="62">
        <v>0</v>
      </c>
      <c r="F13" s="64">
        <v>43</v>
      </c>
      <c r="G13" s="74">
        <v>0</v>
      </c>
      <c r="H13" s="26">
        <v>95</v>
      </c>
      <c r="I13" s="65">
        <v>2</v>
      </c>
      <c r="J13" s="60" t="s">
        <v>107</v>
      </c>
      <c r="K13" s="60" t="s">
        <v>108</v>
      </c>
      <c r="L13" s="60">
        <v>455</v>
      </c>
    </row>
    <row r="14" spans="1:12" ht="15">
      <c r="A14" s="60" t="s">
        <v>109</v>
      </c>
      <c r="B14" s="60" t="s">
        <v>110</v>
      </c>
      <c r="C14" s="62">
        <v>500418</v>
      </c>
      <c r="D14" s="62">
        <v>300000</v>
      </c>
      <c r="E14" s="63">
        <v>100000</v>
      </c>
      <c r="F14" s="64">
        <v>59</v>
      </c>
      <c r="G14" s="74">
        <v>19</v>
      </c>
      <c r="H14" s="26">
        <v>95</v>
      </c>
      <c r="I14" s="65">
        <v>3</v>
      </c>
      <c r="J14" s="60" t="s">
        <v>104</v>
      </c>
      <c r="K14" s="60" t="s">
        <v>111</v>
      </c>
      <c r="L14" s="61">
        <v>284</v>
      </c>
    </row>
    <row r="15" spans="1:12" ht="15">
      <c r="A15" s="60" t="s">
        <v>112</v>
      </c>
      <c r="B15" s="60" t="s">
        <v>113</v>
      </c>
      <c r="C15" s="63">
        <v>530540</v>
      </c>
      <c r="D15" s="62">
        <v>300000</v>
      </c>
      <c r="E15" s="62">
        <v>0</v>
      </c>
      <c r="F15" s="64">
        <v>56</v>
      </c>
      <c r="G15" s="74">
        <v>0</v>
      </c>
      <c r="H15" s="26">
        <v>100</v>
      </c>
      <c r="I15" s="65">
        <v>1</v>
      </c>
      <c r="J15" s="60" t="s">
        <v>104</v>
      </c>
      <c r="K15" s="60" t="s">
        <v>104</v>
      </c>
      <c r="L15" s="60">
        <v>370</v>
      </c>
    </row>
    <row r="16" spans="1:12" ht="15">
      <c r="A16" s="60" t="s">
        <v>114</v>
      </c>
      <c r="B16" s="60" t="s">
        <v>115</v>
      </c>
      <c r="C16" s="63">
        <v>1218973</v>
      </c>
      <c r="D16" s="62">
        <v>609000</v>
      </c>
      <c r="E16" s="62">
        <v>0</v>
      </c>
      <c r="F16" s="64">
        <v>49</v>
      </c>
      <c r="G16" s="74">
        <v>0</v>
      </c>
      <c r="H16" s="26">
        <v>80</v>
      </c>
      <c r="I16" s="65">
        <v>1</v>
      </c>
      <c r="J16" s="60" t="s">
        <v>107</v>
      </c>
      <c r="K16" s="60" t="s">
        <v>107</v>
      </c>
      <c r="L16" s="60">
        <v>784</v>
      </c>
    </row>
    <row r="17" spans="1:12" ht="15">
      <c r="A17" s="60" t="s">
        <v>116</v>
      </c>
      <c r="B17" s="60" t="s">
        <v>117</v>
      </c>
      <c r="C17" s="63">
        <v>455456</v>
      </c>
      <c r="D17" s="62">
        <v>273000</v>
      </c>
      <c r="E17" s="62">
        <v>91000</v>
      </c>
      <c r="F17" s="64">
        <v>59</v>
      </c>
      <c r="G17" s="74">
        <v>19</v>
      </c>
      <c r="H17" s="26">
        <v>95</v>
      </c>
      <c r="I17" s="65">
        <v>1</v>
      </c>
      <c r="J17" s="60" t="s">
        <v>98</v>
      </c>
      <c r="K17" s="60" t="s">
        <v>118</v>
      </c>
      <c r="L17" s="60">
        <v>340</v>
      </c>
    </row>
    <row r="18" spans="1:12" ht="15">
      <c r="A18" s="60" t="s">
        <v>119</v>
      </c>
      <c r="B18" s="60" t="s">
        <v>120</v>
      </c>
      <c r="C18" s="62">
        <v>620000</v>
      </c>
      <c r="D18" s="62">
        <v>371000</v>
      </c>
      <c r="E18" s="63">
        <v>123000</v>
      </c>
      <c r="F18" s="64">
        <v>59</v>
      </c>
      <c r="G18" s="74">
        <v>19</v>
      </c>
      <c r="H18" s="26">
        <v>87.5</v>
      </c>
      <c r="I18" s="65">
        <v>3</v>
      </c>
      <c r="J18" s="60" t="s">
        <v>98</v>
      </c>
      <c r="K18" s="60" t="s">
        <v>118</v>
      </c>
      <c r="L18" s="61">
        <v>233</v>
      </c>
    </row>
    <row r="19" spans="1:12" ht="15">
      <c r="A19" s="60" t="s">
        <v>121</v>
      </c>
      <c r="B19" s="60" t="s">
        <v>122</v>
      </c>
      <c r="C19" s="62">
        <v>347000</v>
      </c>
      <c r="D19" s="62">
        <v>208000</v>
      </c>
      <c r="E19" s="63">
        <v>69000</v>
      </c>
      <c r="F19" s="64">
        <v>59</v>
      </c>
      <c r="G19" s="74">
        <v>19</v>
      </c>
      <c r="H19" s="26">
        <v>87.5</v>
      </c>
      <c r="I19" s="65">
        <v>3</v>
      </c>
      <c r="J19" s="60" t="s">
        <v>104</v>
      </c>
      <c r="K19" s="60" t="s">
        <v>104</v>
      </c>
      <c r="L19" s="61">
        <v>264</v>
      </c>
    </row>
    <row r="20" spans="1:12" ht="15">
      <c r="A20" s="60" t="s">
        <v>123</v>
      </c>
      <c r="B20" s="60" t="s">
        <v>124</v>
      </c>
      <c r="C20" s="63">
        <v>595803</v>
      </c>
      <c r="D20" s="62">
        <v>290000</v>
      </c>
      <c r="E20" s="62">
        <v>178000</v>
      </c>
      <c r="F20" s="64">
        <v>48</v>
      </c>
      <c r="G20" s="74">
        <v>29</v>
      </c>
      <c r="H20" s="26">
        <v>92.5</v>
      </c>
      <c r="I20" s="65">
        <v>1</v>
      </c>
      <c r="J20" s="60" t="s">
        <v>98</v>
      </c>
      <c r="K20" s="60" t="s">
        <v>118</v>
      </c>
      <c r="L20" s="60">
        <v>1210</v>
      </c>
    </row>
    <row r="21" spans="1:12" ht="15">
      <c r="A21" s="60" t="s">
        <v>125</v>
      </c>
      <c r="B21" s="60" t="s">
        <v>126</v>
      </c>
      <c r="C21" s="62">
        <v>740586</v>
      </c>
      <c r="D21" s="62">
        <v>370000</v>
      </c>
      <c r="E21" s="63">
        <v>0</v>
      </c>
      <c r="F21" s="64">
        <v>49</v>
      </c>
      <c r="G21" s="74">
        <v>0</v>
      </c>
      <c r="H21" s="26">
        <v>87.5</v>
      </c>
      <c r="I21" s="65">
        <v>3</v>
      </c>
      <c r="J21" s="60" t="s">
        <v>98</v>
      </c>
      <c r="K21" s="60" t="s">
        <v>127</v>
      </c>
      <c r="L21" s="61">
        <v>1117</v>
      </c>
    </row>
    <row r="22" spans="1:12" ht="15">
      <c r="A22" s="60" t="s">
        <v>128</v>
      </c>
      <c r="B22" s="60" t="s">
        <v>129</v>
      </c>
      <c r="C22" s="63">
        <v>2038617</v>
      </c>
      <c r="D22" s="62">
        <v>1000000</v>
      </c>
      <c r="E22" s="62">
        <v>0</v>
      </c>
      <c r="F22" s="64">
        <v>49</v>
      </c>
      <c r="G22" s="74">
        <v>0</v>
      </c>
      <c r="H22" s="26">
        <v>100</v>
      </c>
      <c r="I22" s="65">
        <v>1</v>
      </c>
      <c r="J22" s="60" t="s">
        <v>104</v>
      </c>
      <c r="K22" s="60" t="s">
        <v>104</v>
      </c>
      <c r="L22" s="60">
        <v>600</v>
      </c>
    </row>
    <row r="23" spans="1:12" ht="15">
      <c r="A23" s="60" t="s">
        <v>130</v>
      </c>
      <c r="B23" s="60" t="s">
        <v>131</v>
      </c>
      <c r="C23" s="62">
        <v>987629</v>
      </c>
      <c r="D23" s="62">
        <v>493000</v>
      </c>
      <c r="E23" s="63">
        <v>0</v>
      </c>
      <c r="F23" s="64">
        <v>49</v>
      </c>
      <c r="G23" s="74">
        <v>0</v>
      </c>
      <c r="H23" s="26">
        <v>95</v>
      </c>
      <c r="I23" s="65">
        <v>3</v>
      </c>
      <c r="J23" s="60" t="s">
        <v>104</v>
      </c>
      <c r="K23" s="60" t="s">
        <v>111</v>
      </c>
      <c r="L23" s="61">
        <v>521</v>
      </c>
    </row>
    <row r="24" spans="1:12" ht="15">
      <c r="A24" s="60" t="s">
        <v>132</v>
      </c>
      <c r="B24" s="60" t="s">
        <v>133</v>
      </c>
      <c r="C24" s="62">
        <v>2261000</v>
      </c>
      <c r="D24" s="62">
        <v>1000000</v>
      </c>
      <c r="E24" s="63">
        <v>0</v>
      </c>
      <c r="F24" s="64">
        <v>44</v>
      </c>
      <c r="G24" s="74">
        <v>0</v>
      </c>
      <c r="H24" s="26">
        <v>100</v>
      </c>
      <c r="I24" s="65">
        <v>3</v>
      </c>
      <c r="J24" s="60" t="s">
        <v>95</v>
      </c>
      <c r="K24" s="60" t="s">
        <v>95</v>
      </c>
      <c r="L24" s="61">
        <v>662</v>
      </c>
    </row>
    <row r="25" spans="1:12" ht="15">
      <c r="A25" s="60" t="s">
        <v>134</v>
      </c>
      <c r="B25" s="60" t="s">
        <v>135</v>
      </c>
      <c r="C25" s="63">
        <v>1176201</v>
      </c>
      <c r="D25" s="62">
        <v>580000</v>
      </c>
      <c r="E25" s="62">
        <v>340000</v>
      </c>
      <c r="F25" s="64">
        <v>49</v>
      </c>
      <c r="G25" s="74">
        <v>28</v>
      </c>
      <c r="H25" s="26">
        <v>80</v>
      </c>
      <c r="I25" s="65">
        <v>1</v>
      </c>
      <c r="J25" s="60" t="s">
        <v>98</v>
      </c>
      <c r="K25" s="60" t="s">
        <v>99</v>
      </c>
      <c r="L25" s="60">
        <v>707</v>
      </c>
    </row>
    <row r="26" spans="1:12" ht="15">
      <c r="A26" s="60" t="s">
        <v>136</v>
      </c>
      <c r="B26" s="60" t="s">
        <v>137</v>
      </c>
      <c r="C26" s="63">
        <v>511000</v>
      </c>
      <c r="D26" s="62">
        <v>251000</v>
      </c>
      <c r="E26" s="62">
        <v>153000</v>
      </c>
      <c r="F26" s="64">
        <v>49</v>
      </c>
      <c r="G26" s="74">
        <v>29</v>
      </c>
      <c r="H26" s="26">
        <v>85</v>
      </c>
      <c r="I26" s="65">
        <v>1</v>
      </c>
      <c r="J26" s="60" t="s">
        <v>107</v>
      </c>
      <c r="K26" s="60" t="s">
        <v>108</v>
      </c>
      <c r="L26" s="60">
        <v>513</v>
      </c>
    </row>
    <row r="27" spans="1:12" ht="15">
      <c r="A27" s="60" t="s">
        <v>138</v>
      </c>
      <c r="B27" s="60" t="s">
        <v>139</v>
      </c>
      <c r="C27" s="62">
        <v>488000</v>
      </c>
      <c r="D27" s="62">
        <v>292000</v>
      </c>
      <c r="E27" s="63">
        <v>0</v>
      </c>
      <c r="F27" s="64">
        <v>59</v>
      </c>
      <c r="G27" s="74">
        <v>0</v>
      </c>
      <c r="H27" s="26">
        <v>80</v>
      </c>
      <c r="I27" s="65">
        <v>3</v>
      </c>
      <c r="J27" s="60" t="s">
        <v>104</v>
      </c>
      <c r="K27" s="60" t="s">
        <v>104</v>
      </c>
      <c r="L27" s="61">
        <v>445</v>
      </c>
    </row>
    <row r="28" spans="1:12" ht="15">
      <c r="A28" s="60" t="s">
        <v>140</v>
      </c>
      <c r="B28" s="60" t="s">
        <v>141</v>
      </c>
      <c r="C28" s="62">
        <v>1229000</v>
      </c>
      <c r="D28" s="62">
        <v>500000</v>
      </c>
      <c r="E28" s="63">
        <v>0</v>
      </c>
      <c r="F28" s="64">
        <v>40</v>
      </c>
      <c r="G28" s="74">
        <v>0</v>
      </c>
      <c r="H28" s="26">
        <v>90</v>
      </c>
      <c r="I28" s="65">
        <v>3</v>
      </c>
      <c r="J28" s="60" t="s">
        <v>98</v>
      </c>
      <c r="K28" s="60" t="s">
        <v>118</v>
      </c>
      <c r="L28" s="61">
        <v>481</v>
      </c>
    </row>
    <row r="29" spans="1:12" ht="15">
      <c r="A29" s="60" t="s">
        <v>142</v>
      </c>
      <c r="B29" s="60" t="s">
        <v>143</v>
      </c>
      <c r="C29" s="63">
        <v>200000</v>
      </c>
      <c r="D29" s="62">
        <v>120000</v>
      </c>
      <c r="E29" s="62">
        <v>40000</v>
      </c>
      <c r="F29" s="64">
        <v>60</v>
      </c>
      <c r="G29" s="74">
        <v>20</v>
      </c>
      <c r="H29" s="26">
        <v>100</v>
      </c>
      <c r="I29" s="65">
        <v>1</v>
      </c>
      <c r="J29" s="60" t="s">
        <v>104</v>
      </c>
      <c r="K29" s="60" t="s">
        <v>104</v>
      </c>
      <c r="L29" s="60">
        <v>67</v>
      </c>
    </row>
    <row r="30" spans="1:12" ht="15">
      <c r="A30" s="60" t="s">
        <v>144</v>
      </c>
      <c r="B30" s="60" t="s">
        <v>145</v>
      </c>
      <c r="C30" s="62">
        <v>817250</v>
      </c>
      <c r="D30" s="62">
        <v>398000</v>
      </c>
      <c r="E30" s="63">
        <v>91000</v>
      </c>
      <c r="F30" s="64">
        <v>48</v>
      </c>
      <c r="G30" s="74">
        <v>11</v>
      </c>
      <c r="H30" s="26">
        <v>85</v>
      </c>
      <c r="I30" s="65">
        <v>3</v>
      </c>
      <c r="J30" s="60" t="s">
        <v>107</v>
      </c>
      <c r="K30" s="60" t="s">
        <v>107</v>
      </c>
      <c r="L30" s="61">
        <v>152</v>
      </c>
    </row>
    <row r="31" spans="1:12" ht="15">
      <c r="A31" s="60" t="s">
        <v>146</v>
      </c>
      <c r="B31" s="60" t="s">
        <v>147</v>
      </c>
      <c r="C31" s="63">
        <v>833250</v>
      </c>
      <c r="D31" s="62">
        <v>499000</v>
      </c>
      <c r="E31" s="62">
        <v>0</v>
      </c>
      <c r="F31" s="64">
        <v>59</v>
      </c>
      <c r="G31" s="74">
        <v>0</v>
      </c>
      <c r="H31" s="26">
        <v>100</v>
      </c>
      <c r="I31" s="65">
        <v>1</v>
      </c>
      <c r="J31" s="60" t="s">
        <v>107</v>
      </c>
      <c r="K31" s="60" t="s">
        <v>107</v>
      </c>
      <c r="L31" s="60">
        <v>249</v>
      </c>
    </row>
    <row r="32" spans="1:12" ht="15">
      <c r="A32" s="60" t="s">
        <v>148</v>
      </c>
      <c r="B32" s="60" t="s">
        <v>149</v>
      </c>
      <c r="C32" s="62">
        <v>227305</v>
      </c>
      <c r="D32" s="62">
        <v>136000</v>
      </c>
      <c r="E32" s="63">
        <v>45000</v>
      </c>
      <c r="F32" s="64">
        <v>59</v>
      </c>
      <c r="G32" s="74">
        <v>19</v>
      </c>
      <c r="H32" s="26">
        <v>82.5</v>
      </c>
      <c r="I32" s="65">
        <v>3</v>
      </c>
      <c r="J32" s="60" t="s">
        <v>98</v>
      </c>
      <c r="K32" s="60" t="s">
        <v>118</v>
      </c>
      <c r="L32" s="61">
        <v>76</v>
      </c>
    </row>
    <row r="33" spans="1:12" ht="15">
      <c r="A33" s="60" t="s">
        <v>150</v>
      </c>
      <c r="B33" s="60" t="s">
        <v>151</v>
      </c>
      <c r="C33" s="62">
        <v>1351682</v>
      </c>
      <c r="D33" s="62">
        <v>675000</v>
      </c>
      <c r="E33" s="63">
        <v>325000</v>
      </c>
      <c r="F33" s="64">
        <v>49</v>
      </c>
      <c r="G33" s="74">
        <v>24</v>
      </c>
      <c r="H33" s="26">
        <v>85</v>
      </c>
      <c r="I33" s="65">
        <v>3</v>
      </c>
      <c r="J33" s="60" t="s">
        <v>95</v>
      </c>
      <c r="K33" s="60" t="s">
        <v>95</v>
      </c>
      <c r="L33" s="61">
        <v>769</v>
      </c>
    </row>
    <row r="34" spans="1:12" ht="15">
      <c r="A34" s="60" t="s">
        <v>152</v>
      </c>
      <c r="B34" s="60" t="s">
        <v>153</v>
      </c>
      <c r="C34" s="63">
        <v>499700</v>
      </c>
      <c r="D34" s="62">
        <v>292000</v>
      </c>
      <c r="E34" s="62">
        <v>98000</v>
      </c>
      <c r="F34" s="64">
        <v>58</v>
      </c>
      <c r="G34" s="74">
        <v>19</v>
      </c>
      <c r="H34" s="26">
        <v>82.5</v>
      </c>
      <c r="I34" s="65">
        <v>1</v>
      </c>
      <c r="J34" s="60" t="s">
        <v>98</v>
      </c>
      <c r="K34" s="60" t="s">
        <v>98</v>
      </c>
      <c r="L34" s="60">
        <v>236</v>
      </c>
    </row>
    <row r="35" spans="1:12" ht="15">
      <c r="A35" s="60" t="s">
        <v>154</v>
      </c>
      <c r="B35" s="60" t="s">
        <v>155</v>
      </c>
      <c r="C35" s="62">
        <v>799000</v>
      </c>
      <c r="D35" s="62">
        <v>319000</v>
      </c>
      <c r="E35" s="62">
        <v>239000</v>
      </c>
      <c r="F35" s="64">
        <v>39</v>
      </c>
      <c r="G35" s="74">
        <v>29</v>
      </c>
      <c r="H35" s="26">
        <v>90</v>
      </c>
      <c r="I35" s="65">
        <v>2</v>
      </c>
      <c r="J35" s="60" t="s">
        <v>98</v>
      </c>
      <c r="K35" s="60" t="s">
        <v>98</v>
      </c>
      <c r="L35" s="60">
        <v>1736</v>
      </c>
    </row>
    <row r="36" spans="1:12" ht="15">
      <c r="A36" s="60" t="s">
        <v>156</v>
      </c>
      <c r="B36" s="60" t="s">
        <v>157</v>
      </c>
      <c r="C36" s="62">
        <v>1136481</v>
      </c>
      <c r="D36" s="62">
        <v>500000</v>
      </c>
      <c r="E36" s="62">
        <v>0</v>
      </c>
      <c r="F36" s="64">
        <v>44</v>
      </c>
      <c r="G36" s="74">
        <v>0</v>
      </c>
      <c r="H36" s="26">
        <v>98</v>
      </c>
      <c r="I36" s="65">
        <v>2</v>
      </c>
      <c r="J36" s="60" t="s">
        <v>104</v>
      </c>
      <c r="K36" s="60" t="s">
        <v>158</v>
      </c>
      <c r="L36" s="60">
        <v>397</v>
      </c>
    </row>
    <row r="37" spans="1:12" ht="15">
      <c r="A37" s="60" t="s">
        <v>159</v>
      </c>
      <c r="B37" s="60" t="s">
        <v>160</v>
      </c>
      <c r="C37" s="63">
        <v>404522</v>
      </c>
      <c r="D37" s="62">
        <v>242000</v>
      </c>
      <c r="E37" s="62">
        <v>0</v>
      </c>
      <c r="F37" s="64">
        <v>59</v>
      </c>
      <c r="G37" s="74">
        <v>0</v>
      </c>
      <c r="H37" s="26">
        <v>100</v>
      </c>
      <c r="I37" s="65">
        <v>1</v>
      </c>
      <c r="J37" s="60" t="s">
        <v>104</v>
      </c>
      <c r="K37" s="60" t="s">
        <v>104</v>
      </c>
      <c r="L37" s="60">
        <v>480</v>
      </c>
    </row>
    <row r="38" spans="1:12" ht="15">
      <c r="A38" s="60" t="s">
        <v>161</v>
      </c>
      <c r="B38" s="60" t="s">
        <v>162</v>
      </c>
      <c r="C38" s="63">
        <v>944064</v>
      </c>
      <c r="D38" s="62">
        <v>470000</v>
      </c>
      <c r="E38" s="62">
        <v>0</v>
      </c>
      <c r="F38" s="64">
        <v>49</v>
      </c>
      <c r="G38" s="74">
        <v>0</v>
      </c>
      <c r="H38" s="26">
        <v>100</v>
      </c>
      <c r="I38" s="65">
        <v>1</v>
      </c>
      <c r="J38" s="60" t="s">
        <v>104</v>
      </c>
      <c r="K38" s="60" t="s">
        <v>104</v>
      </c>
      <c r="L38" s="60">
        <v>946</v>
      </c>
    </row>
    <row r="39" spans="1:12" ht="15">
      <c r="A39" s="60" t="s">
        <v>163</v>
      </c>
      <c r="B39" s="60" t="s">
        <v>164</v>
      </c>
      <c r="C39" s="63">
        <v>949884</v>
      </c>
      <c r="D39" s="62">
        <v>500000</v>
      </c>
      <c r="E39" s="62">
        <v>0</v>
      </c>
      <c r="F39" s="64">
        <v>52</v>
      </c>
      <c r="G39" s="74">
        <v>0</v>
      </c>
      <c r="H39" s="26">
        <v>77.5</v>
      </c>
      <c r="I39" s="65">
        <v>1</v>
      </c>
      <c r="J39" s="60" t="s">
        <v>104</v>
      </c>
      <c r="K39" s="60" t="s">
        <v>111</v>
      </c>
      <c r="L39" s="60">
        <v>480</v>
      </c>
    </row>
    <row r="40" spans="1:12" ht="15">
      <c r="A40" s="60" t="s">
        <v>165</v>
      </c>
      <c r="B40" s="60" t="s">
        <v>166</v>
      </c>
      <c r="C40" s="62">
        <v>992000</v>
      </c>
      <c r="D40" s="62">
        <v>400000</v>
      </c>
      <c r="E40" s="63">
        <v>100000</v>
      </c>
      <c r="F40" s="64">
        <v>40</v>
      </c>
      <c r="G40" s="74">
        <v>10</v>
      </c>
      <c r="H40" s="26">
        <v>87.5</v>
      </c>
      <c r="I40" s="65">
        <v>3</v>
      </c>
      <c r="J40" s="60" t="s">
        <v>107</v>
      </c>
      <c r="K40" s="60" t="s">
        <v>107</v>
      </c>
      <c r="L40" s="61">
        <v>230</v>
      </c>
    </row>
    <row r="41" spans="1:12" ht="15">
      <c r="A41" s="60" t="s">
        <v>167</v>
      </c>
      <c r="B41" s="60" t="s">
        <v>168</v>
      </c>
      <c r="C41" s="62">
        <v>1330309</v>
      </c>
      <c r="D41" s="62">
        <v>532000</v>
      </c>
      <c r="E41" s="63">
        <v>399000</v>
      </c>
      <c r="F41" s="64">
        <v>39</v>
      </c>
      <c r="G41" s="74">
        <v>29</v>
      </c>
      <c r="H41" s="26">
        <v>82.5</v>
      </c>
      <c r="I41" s="65">
        <v>3</v>
      </c>
      <c r="J41" s="60" t="s">
        <v>98</v>
      </c>
      <c r="K41" s="60" t="s">
        <v>169</v>
      </c>
      <c r="L41" s="61">
        <v>1802</v>
      </c>
    </row>
    <row r="42" spans="1:12" ht="15">
      <c r="A42" s="60" t="s">
        <v>170</v>
      </c>
      <c r="B42" s="60" t="s">
        <v>171</v>
      </c>
      <c r="C42" s="62">
        <v>740052</v>
      </c>
      <c r="D42" s="62">
        <v>440000</v>
      </c>
      <c r="E42" s="63">
        <v>0</v>
      </c>
      <c r="F42" s="64">
        <v>59</v>
      </c>
      <c r="G42" s="74">
        <v>0</v>
      </c>
      <c r="H42" s="26">
        <v>82.5</v>
      </c>
      <c r="I42" s="65">
        <v>3</v>
      </c>
      <c r="J42" s="60" t="s">
        <v>98</v>
      </c>
      <c r="K42" s="60" t="s">
        <v>127</v>
      </c>
      <c r="L42" s="61">
        <v>488</v>
      </c>
    </row>
    <row r="43" spans="1:12" ht="15">
      <c r="A43" s="60" t="s">
        <v>172</v>
      </c>
      <c r="B43" s="60" t="s">
        <v>173</v>
      </c>
      <c r="C43" s="63">
        <v>2318000</v>
      </c>
      <c r="D43" s="62">
        <v>1000000</v>
      </c>
      <c r="E43" s="62">
        <v>0</v>
      </c>
      <c r="F43" s="64">
        <v>43</v>
      </c>
      <c r="G43" s="74">
        <v>0</v>
      </c>
      <c r="H43" s="26">
        <v>100</v>
      </c>
      <c r="I43" s="65">
        <v>1</v>
      </c>
      <c r="J43" s="60" t="s">
        <v>98</v>
      </c>
      <c r="K43" s="60" t="s">
        <v>127</v>
      </c>
      <c r="L43" s="60">
        <v>1159</v>
      </c>
    </row>
    <row r="44" spans="1:12" ht="15">
      <c r="A44" s="60" t="s">
        <v>174</v>
      </c>
      <c r="B44" s="60" t="s">
        <v>175</v>
      </c>
      <c r="C44" s="62">
        <v>1405069</v>
      </c>
      <c r="D44" s="62">
        <v>702000</v>
      </c>
      <c r="E44" s="63">
        <v>298000</v>
      </c>
      <c r="F44" s="64">
        <v>49</v>
      </c>
      <c r="G44" s="74">
        <v>21</v>
      </c>
      <c r="H44" s="26">
        <v>75</v>
      </c>
      <c r="I44" s="65">
        <v>3</v>
      </c>
      <c r="J44" s="60" t="s">
        <v>107</v>
      </c>
      <c r="K44" s="60" t="s">
        <v>108</v>
      </c>
      <c r="L44" s="61">
        <v>561</v>
      </c>
    </row>
    <row r="45" spans="1:12" ht="15">
      <c r="A45" s="60" t="s">
        <v>176</v>
      </c>
      <c r="B45" s="60" t="s">
        <v>177</v>
      </c>
      <c r="C45" s="63">
        <v>793507</v>
      </c>
      <c r="D45" s="62">
        <v>396000</v>
      </c>
      <c r="E45" s="62">
        <v>238000</v>
      </c>
      <c r="F45" s="64">
        <v>49</v>
      </c>
      <c r="G45" s="74">
        <v>29</v>
      </c>
      <c r="H45" s="26">
        <v>75</v>
      </c>
      <c r="I45" s="65">
        <v>1</v>
      </c>
      <c r="J45" s="60" t="s">
        <v>107</v>
      </c>
      <c r="K45" s="60" t="s">
        <v>107</v>
      </c>
      <c r="L45" s="60">
        <v>589</v>
      </c>
    </row>
    <row r="46" spans="1:12" ht="15">
      <c r="A46" s="60" t="s">
        <v>178</v>
      </c>
      <c r="B46" s="60" t="s">
        <v>179</v>
      </c>
      <c r="C46" s="62">
        <v>937946</v>
      </c>
      <c r="D46" s="62">
        <v>370000</v>
      </c>
      <c r="E46" s="63">
        <v>280000</v>
      </c>
      <c r="F46" s="64">
        <v>39</v>
      </c>
      <c r="G46" s="74">
        <v>29</v>
      </c>
      <c r="H46" s="26">
        <v>92.5</v>
      </c>
      <c r="I46" s="65">
        <v>3</v>
      </c>
      <c r="J46" s="60" t="s">
        <v>107</v>
      </c>
      <c r="K46" s="60" t="s">
        <v>107</v>
      </c>
      <c r="L46" s="61">
        <v>1720</v>
      </c>
    </row>
    <row r="47" spans="1:12" ht="15">
      <c r="A47" s="60" t="s">
        <v>180</v>
      </c>
      <c r="B47" s="60" t="s">
        <v>181</v>
      </c>
      <c r="C47" s="62">
        <v>762000</v>
      </c>
      <c r="D47" s="62">
        <v>457000</v>
      </c>
      <c r="E47" s="63">
        <v>0</v>
      </c>
      <c r="F47" s="64">
        <v>59</v>
      </c>
      <c r="G47" s="74">
        <v>0</v>
      </c>
      <c r="H47" s="26">
        <v>80</v>
      </c>
      <c r="I47" s="65">
        <v>3</v>
      </c>
      <c r="J47" s="60" t="s">
        <v>104</v>
      </c>
      <c r="K47" s="60" t="s">
        <v>104</v>
      </c>
      <c r="L47" s="61">
        <v>170</v>
      </c>
    </row>
    <row r="48" spans="1:12" ht="15">
      <c r="A48" s="60" t="s">
        <v>182</v>
      </c>
      <c r="B48" s="60" t="s">
        <v>183</v>
      </c>
      <c r="C48" s="63">
        <v>660000</v>
      </c>
      <c r="D48" s="62">
        <v>330000</v>
      </c>
      <c r="E48" s="62">
        <v>198000</v>
      </c>
      <c r="F48" s="64">
        <v>50</v>
      </c>
      <c r="G48" s="74">
        <v>30</v>
      </c>
      <c r="H48" s="26">
        <v>92.5</v>
      </c>
      <c r="I48" s="65">
        <v>1</v>
      </c>
      <c r="J48" s="60" t="s">
        <v>98</v>
      </c>
      <c r="K48" s="60" t="s">
        <v>169</v>
      </c>
      <c r="L48" s="60">
        <v>825</v>
      </c>
    </row>
    <row r="49" spans="1:12" ht="15">
      <c r="A49" s="60" t="s">
        <v>184</v>
      </c>
      <c r="B49" s="60" t="s">
        <v>185</v>
      </c>
      <c r="C49" s="63">
        <v>585985</v>
      </c>
      <c r="D49" s="62">
        <v>351000</v>
      </c>
      <c r="E49" s="62">
        <v>117000</v>
      </c>
      <c r="F49" s="64">
        <v>59</v>
      </c>
      <c r="G49" s="74">
        <v>19</v>
      </c>
      <c r="H49" s="26">
        <v>90</v>
      </c>
      <c r="I49" s="65">
        <v>1</v>
      </c>
      <c r="J49" s="60" t="s">
        <v>104</v>
      </c>
      <c r="K49" s="60" t="s">
        <v>111</v>
      </c>
      <c r="L49" s="60">
        <v>475</v>
      </c>
    </row>
    <row r="50" spans="1:12" ht="15">
      <c r="A50" s="60" t="s">
        <v>186</v>
      </c>
      <c r="B50" s="60" t="s">
        <v>187</v>
      </c>
      <c r="C50" s="62">
        <v>236453</v>
      </c>
      <c r="D50" s="62">
        <v>94000</v>
      </c>
      <c r="E50" s="63">
        <v>0</v>
      </c>
      <c r="F50" s="64">
        <v>39</v>
      </c>
      <c r="G50" s="74">
        <v>0</v>
      </c>
      <c r="H50" s="26">
        <v>100</v>
      </c>
      <c r="I50" s="65">
        <v>3</v>
      </c>
      <c r="J50" s="60" t="s">
        <v>104</v>
      </c>
      <c r="K50" s="60" t="s">
        <v>111</v>
      </c>
      <c r="L50" s="61">
        <v>1632</v>
      </c>
    </row>
    <row r="51" spans="1:12" ht="15">
      <c r="A51" s="60" t="s">
        <v>188</v>
      </c>
      <c r="B51" s="60" t="s">
        <v>189</v>
      </c>
      <c r="C51" s="62">
        <v>120000</v>
      </c>
      <c r="D51" s="62">
        <v>72000</v>
      </c>
      <c r="E51" s="63">
        <v>24000</v>
      </c>
      <c r="F51" s="64">
        <v>60</v>
      </c>
      <c r="G51" s="74">
        <v>0</v>
      </c>
      <c r="H51" s="26">
        <v>90</v>
      </c>
      <c r="I51" s="65">
        <v>3</v>
      </c>
      <c r="J51" s="60" t="s">
        <v>107</v>
      </c>
      <c r="K51" s="60" t="s">
        <v>108</v>
      </c>
      <c r="L51" s="61">
        <v>205</v>
      </c>
    </row>
    <row r="52" spans="1:12" ht="15">
      <c r="A52" s="60" t="s">
        <v>190</v>
      </c>
      <c r="B52" s="60" t="s">
        <v>191</v>
      </c>
      <c r="C52" s="63">
        <v>1277958</v>
      </c>
      <c r="D52" s="62">
        <v>625000</v>
      </c>
      <c r="E52" s="62">
        <v>0</v>
      </c>
      <c r="F52" s="64">
        <v>48</v>
      </c>
      <c r="G52" s="74">
        <v>29</v>
      </c>
      <c r="H52" s="26">
        <v>80</v>
      </c>
      <c r="I52" s="65">
        <v>1</v>
      </c>
      <c r="J52" s="60" t="s">
        <v>98</v>
      </c>
      <c r="K52" s="60" t="s">
        <v>99</v>
      </c>
      <c r="L52" s="60">
        <v>1220</v>
      </c>
    </row>
    <row r="53" spans="1:12" ht="15">
      <c r="A53" s="60" t="s">
        <v>192</v>
      </c>
      <c r="B53" s="60" t="s">
        <v>193</v>
      </c>
      <c r="C53" s="62">
        <v>1465487</v>
      </c>
      <c r="D53" s="62">
        <v>586000</v>
      </c>
      <c r="E53" s="62">
        <v>0</v>
      </c>
      <c r="F53" s="64">
        <v>39</v>
      </c>
      <c r="G53" s="74">
        <v>28</v>
      </c>
      <c r="H53" s="26">
        <v>66</v>
      </c>
      <c r="I53" s="65">
        <v>2</v>
      </c>
      <c r="J53" s="60" t="s">
        <v>107</v>
      </c>
      <c r="K53" s="60" t="s">
        <v>108</v>
      </c>
      <c r="L53" s="60">
        <v>1750</v>
      </c>
    </row>
    <row r="54" spans="1:12" ht="15">
      <c r="A54" s="60" t="s">
        <v>194</v>
      </c>
      <c r="B54" s="60" t="s">
        <v>195</v>
      </c>
      <c r="C54" s="62">
        <v>401692</v>
      </c>
      <c r="D54" s="62">
        <v>160000</v>
      </c>
      <c r="E54" s="63">
        <v>0</v>
      </c>
      <c r="F54" s="64">
        <v>39</v>
      </c>
      <c r="G54" s="74">
        <v>0</v>
      </c>
      <c r="H54" s="26">
        <v>92.5</v>
      </c>
      <c r="I54" s="65">
        <v>3</v>
      </c>
      <c r="J54" s="60" t="s">
        <v>107</v>
      </c>
      <c r="K54" s="60" t="s">
        <v>107</v>
      </c>
      <c r="L54" s="61">
        <v>1807</v>
      </c>
    </row>
    <row r="55" spans="1:12" ht="15">
      <c r="A55" s="60" t="s">
        <v>196</v>
      </c>
      <c r="B55" s="60" t="s">
        <v>197</v>
      </c>
      <c r="C55" s="63">
        <v>1340130</v>
      </c>
      <c r="D55" s="62">
        <v>670000</v>
      </c>
      <c r="E55" s="62">
        <v>0</v>
      </c>
      <c r="F55" s="64">
        <v>50</v>
      </c>
      <c r="G55" s="74">
        <v>0</v>
      </c>
      <c r="H55" s="26">
        <v>85</v>
      </c>
      <c r="I55" s="65">
        <v>1</v>
      </c>
      <c r="J55" s="60" t="s">
        <v>107</v>
      </c>
      <c r="K55" s="60" t="s">
        <v>107</v>
      </c>
      <c r="L55" s="60">
        <v>987</v>
      </c>
    </row>
    <row r="56" spans="1:12" ht="15">
      <c r="A56" s="60" t="s">
        <v>198</v>
      </c>
      <c r="B56" s="60" t="s">
        <v>199</v>
      </c>
      <c r="C56" s="63">
        <v>896907</v>
      </c>
      <c r="D56" s="62">
        <v>500000</v>
      </c>
      <c r="E56" s="62">
        <v>0</v>
      </c>
      <c r="F56" s="64">
        <v>55</v>
      </c>
      <c r="G56" s="74">
        <v>0</v>
      </c>
      <c r="H56" s="26">
        <v>70</v>
      </c>
      <c r="I56" s="65">
        <v>1</v>
      </c>
      <c r="J56" s="60" t="s">
        <v>98</v>
      </c>
      <c r="K56" s="60" t="s">
        <v>169</v>
      </c>
      <c r="L56" s="60">
        <v>377</v>
      </c>
    </row>
    <row r="57" spans="1:12" ht="15">
      <c r="A57" s="60" t="s">
        <v>200</v>
      </c>
      <c r="B57" s="60" t="s">
        <v>201</v>
      </c>
      <c r="C57" s="62">
        <v>671213</v>
      </c>
      <c r="D57" s="62">
        <v>402000</v>
      </c>
      <c r="E57" s="63">
        <v>98000</v>
      </c>
      <c r="F57" s="64">
        <v>59</v>
      </c>
      <c r="G57" s="74">
        <v>14</v>
      </c>
      <c r="H57" s="26">
        <v>92.5</v>
      </c>
      <c r="I57" s="65">
        <v>3</v>
      </c>
      <c r="J57" s="60" t="s">
        <v>98</v>
      </c>
      <c r="K57" s="60" t="s">
        <v>98</v>
      </c>
      <c r="L57" s="61">
        <v>266</v>
      </c>
    </row>
    <row r="58" spans="1:12" ht="15">
      <c r="A58" s="60" t="s">
        <v>202</v>
      </c>
      <c r="B58" s="60" t="s">
        <v>203</v>
      </c>
      <c r="C58" s="62">
        <v>453219</v>
      </c>
      <c r="D58" s="62">
        <v>220000</v>
      </c>
      <c r="E58" s="63">
        <v>130000</v>
      </c>
      <c r="F58" s="64">
        <v>48</v>
      </c>
      <c r="G58" s="74">
        <v>28</v>
      </c>
      <c r="H58" s="26">
        <v>95</v>
      </c>
      <c r="I58" s="65">
        <v>3</v>
      </c>
      <c r="J58" s="60" t="s">
        <v>98</v>
      </c>
      <c r="K58" s="60" t="s">
        <v>98</v>
      </c>
      <c r="L58" s="61">
        <v>607</v>
      </c>
    </row>
    <row r="59" spans="1:12" ht="15">
      <c r="A59" s="60" t="s">
        <v>204</v>
      </c>
      <c r="B59" s="60" t="s">
        <v>205</v>
      </c>
      <c r="C59" s="63">
        <v>1297913</v>
      </c>
      <c r="D59" s="62">
        <v>648000</v>
      </c>
      <c r="E59" s="62">
        <v>0</v>
      </c>
      <c r="F59" s="64">
        <v>49</v>
      </c>
      <c r="G59" s="74">
        <v>0</v>
      </c>
      <c r="H59" s="26">
        <v>97.5</v>
      </c>
      <c r="I59" s="65">
        <v>1</v>
      </c>
      <c r="J59" s="60" t="s">
        <v>107</v>
      </c>
      <c r="K59" s="60" t="s">
        <v>108</v>
      </c>
      <c r="L59" s="60">
        <v>1019</v>
      </c>
    </row>
    <row r="60" spans="1:12" ht="15">
      <c r="A60" s="60" t="s">
        <v>206</v>
      </c>
      <c r="B60" s="60" t="s">
        <v>207</v>
      </c>
      <c r="C60" s="62">
        <v>653000</v>
      </c>
      <c r="D60" s="62">
        <v>325000</v>
      </c>
      <c r="E60" s="63">
        <v>0</v>
      </c>
      <c r="F60" s="64">
        <v>49</v>
      </c>
      <c r="G60" s="74">
        <v>0</v>
      </c>
      <c r="H60" s="26">
        <v>72.5</v>
      </c>
      <c r="I60" s="65">
        <v>3</v>
      </c>
      <c r="J60" s="60" t="s">
        <v>107</v>
      </c>
      <c r="K60" s="60" t="s">
        <v>108</v>
      </c>
      <c r="L60" s="61">
        <v>1078</v>
      </c>
    </row>
    <row r="61" spans="1:12" ht="15">
      <c r="A61" s="60" t="s">
        <v>208</v>
      </c>
      <c r="B61" s="60" t="s">
        <v>209</v>
      </c>
      <c r="C61" s="62">
        <v>836306</v>
      </c>
      <c r="D61" s="62">
        <v>418000</v>
      </c>
      <c r="E61" s="63">
        <v>249000</v>
      </c>
      <c r="F61" s="64">
        <v>49</v>
      </c>
      <c r="G61" s="74">
        <v>29</v>
      </c>
      <c r="H61" s="26">
        <v>100</v>
      </c>
      <c r="I61" s="65">
        <v>3</v>
      </c>
      <c r="J61" s="60" t="s">
        <v>107</v>
      </c>
      <c r="K61" s="60" t="s">
        <v>108</v>
      </c>
      <c r="L61" s="61">
        <v>697</v>
      </c>
    </row>
    <row r="62" spans="1:12" ht="15">
      <c r="A62" s="60" t="s">
        <v>210</v>
      </c>
      <c r="B62" s="60" t="s">
        <v>211</v>
      </c>
      <c r="C62" s="62">
        <v>1097673</v>
      </c>
      <c r="D62" s="62">
        <v>548000</v>
      </c>
      <c r="E62" s="63">
        <v>0</v>
      </c>
      <c r="F62" s="64">
        <v>49</v>
      </c>
      <c r="G62" s="74">
        <v>0</v>
      </c>
      <c r="H62" s="26">
        <v>80</v>
      </c>
      <c r="I62" s="65">
        <v>3</v>
      </c>
      <c r="J62" s="60" t="s">
        <v>98</v>
      </c>
      <c r="K62" s="60" t="s">
        <v>98</v>
      </c>
      <c r="L62" s="61">
        <v>543</v>
      </c>
    </row>
    <row r="63" spans="1:12" ht="15">
      <c r="A63" s="60" t="s">
        <v>212</v>
      </c>
      <c r="B63" s="60" t="s">
        <v>213</v>
      </c>
      <c r="C63" s="62">
        <v>84914</v>
      </c>
      <c r="D63" s="62">
        <v>50000</v>
      </c>
      <c r="E63" s="62">
        <v>0</v>
      </c>
      <c r="F63" s="64">
        <v>58</v>
      </c>
      <c r="G63" s="74">
        <v>0</v>
      </c>
      <c r="H63" s="26">
        <v>95</v>
      </c>
      <c r="I63" s="65">
        <v>2</v>
      </c>
      <c r="J63" s="60" t="s">
        <v>104</v>
      </c>
      <c r="K63" s="60" t="s">
        <v>104</v>
      </c>
      <c r="L63" s="60">
        <v>389</v>
      </c>
    </row>
    <row r="64" spans="1:12" ht="15">
      <c r="A64" s="60" t="s">
        <v>214</v>
      </c>
      <c r="B64" s="60" t="s">
        <v>215</v>
      </c>
      <c r="C64" s="63">
        <v>465802</v>
      </c>
      <c r="D64" s="62">
        <v>279000</v>
      </c>
      <c r="E64" s="62">
        <v>0</v>
      </c>
      <c r="F64" s="64">
        <v>59</v>
      </c>
      <c r="G64" s="74">
        <v>0</v>
      </c>
      <c r="H64" s="26">
        <v>100</v>
      </c>
      <c r="I64" s="65">
        <v>1</v>
      </c>
      <c r="J64" s="60" t="s">
        <v>104</v>
      </c>
      <c r="K64" s="60" t="s">
        <v>104</v>
      </c>
      <c r="L64" s="60">
        <v>433</v>
      </c>
    </row>
    <row r="65" spans="1:12" ht="15">
      <c r="A65" s="60" t="s">
        <v>216</v>
      </c>
      <c r="B65" s="60" t="s">
        <v>217</v>
      </c>
      <c r="C65" s="62">
        <v>1189694</v>
      </c>
      <c r="D65" s="62">
        <v>594000</v>
      </c>
      <c r="E65" s="63">
        <v>356000</v>
      </c>
      <c r="F65" s="64">
        <v>49</v>
      </c>
      <c r="G65" s="74">
        <v>29</v>
      </c>
      <c r="H65" s="26">
        <v>95</v>
      </c>
      <c r="I65" s="65">
        <v>3</v>
      </c>
      <c r="J65" s="60" t="s">
        <v>107</v>
      </c>
      <c r="K65" s="60" t="s">
        <v>108</v>
      </c>
      <c r="L65" s="61">
        <v>850</v>
      </c>
    </row>
    <row r="66" spans="1:12" ht="15">
      <c r="A66" s="60" t="s">
        <v>218</v>
      </c>
      <c r="B66" s="60" t="s">
        <v>219</v>
      </c>
      <c r="C66" s="63">
        <v>442748</v>
      </c>
      <c r="D66" s="62">
        <v>265000</v>
      </c>
      <c r="E66" s="62">
        <v>0</v>
      </c>
      <c r="F66" s="64">
        <v>59</v>
      </c>
      <c r="G66" s="74">
        <v>0</v>
      </c>
      <c r="H66" s="26">
        <v>80</v>
      </c>
      <c r="I66" s="65">
        <v>1</v>
      </c>
      <c r="J66" s="60" t="s">
        <v>98</v>
      </c>
      <c r="K66" s="60" t="s">
        <v>118</v>
      </c>
      <c r="L66" s="60">
        <v>297</v>
      </c>
    </row>
    <row r="67" spans="1:12" ht="15">
      <c r="A67" s="60" t="s">
        <v>220</v>
      </c>
      <c r="B67" s="60" t="s">
        <v>221</v>
      </c>
      <c r="C67" s="62">
        <v>814780</v>
      </c>
      <c r="D67" s="62">
        <v>485000</v>
      </c>
      <c r="E67" s="62">
        <v>0</v>
      </c>
      <c r="F67" s="64">
        <v>59</v>
      </c>
      <c r="G67" s="74">
        <v>0</v>
      </c>
      <c r="H67" s="26">
        <v>98</v>
      </c>
      <c r="I67" s="65">
        <v>2</v>
      </c>
      <c r="J67" s="60" t="s">
        <v>104</v>
      </c>
      <c r="K67" s="60" t="s">
        <v>104</v>
      </c>
      <c r="L67" s="60">
        <v>241</v>
      </c>
    </row>
    <row r="68" spans="1:12" ht="15">
      <c r="A68" s="60" t="s">
        <v>222</v>
      </c>
      <c r="B68" s="60" t="s">
        <v>223</v>
      </c>
      <c r="C68" s="63">
        <v>436000</v>
      </c>
      <c r="D68" s="62">
        <v>218000</v>
      </c>
      <c r="E68" s="62">
        <v>130000</v>
      </c>
      <c r="F68" s="64">
        <v>50</v>
      </c>
      <c r="G68" s="74">
        <v>29</v>
      </c>
      <c r="H68" s="26">
        <v>87.5</v>
      </c>
      <c r="I68" s="65">
        <v>1</v>
      </c>
      <c r="J68" s="60" t="s">
        <v>95</v>
      </c>
      <c r="K68" s="60" t="s">
        <v>224</v>
      </c>
      <c r="L68" s="60">
        <v>650</v>
      </c>
    </row>
    <row r="69" spans="1:12" ht="15">
      <c r="A69" s="60" t="s">
        <v>225</v>
      </c>
      <c r="B69" s="60" t="s">
        <v>226</v>
      </c>
      <c r="C69" s="63">
        <v>564723</v>
      </c>
      <c r="D69" s="62">
        <v>338000</v>
      </c>
      <c r="E69" s="62">
        <v>0</v>
      </c>
      <c r="F69" s="64">
        <v>59</v>
      </c>
      <c r="G69" s="74">
        <v>0</v>
      </c>
      <c r="H69" s="26">
        <v>100</v>
      </c>
      <c r="I69" s="65">
        <v>1</v>
      </c>
      <c r="J69" s="60" t="s">
        <v>98</v>
      </c>
      <c r="K69" s="60" t="s">
        <v>169</v>
      </c>
      <c r="L69" s="60">
        <v>282</v>
      </c>
    </row>
    <row r="70" spans="1:12" ht="15">
      <c r="A70" s="60" t="s">
        <v>227</v>
      </c>
      <c r="B70" s="60" t="s">
        <v>228</v>
      </c>
      <c r="C70" s="62">
        <v>693000</v>
      </c>
      <c r="D70" s="62">
        <v>346000</v>
      </c>
      <c r="E70" s="63">
        <v>0</v>
      </c>
      <c r="F70" s="64">
        <v>49</v>
      </c>
      <c r="G70" s="74">
        <v>0</v>
      </c>
      <c r="H70" s="26">
        <v>75</v>
      </c>
      <c r="I70" s="65">
        <v>3</v>
      </c>
      <c r="J70" s="60" t="s">
        <v>107</v>
      </c>
      <c r="K70" s="60" t="s">
        <v>108</v>
      </c>
      <c r="L70" s="61">
        <v>801</v>
      </c>
    </row>
    <row r="71" spans="1:12" ht="15">
      <c r="A71" s="60" t="s">
        <v>229</v>
      </c>
      <c r="B71" s="60" t="s">
        <v>230</v>
      </c>
      <c r="C71" s="62">
        <v>1628277</v>
      </c>
      <c r="D71" s="62">
        <v>651000</v>
      </c>
      <c r="E71" s="62">
        <v>0</v>
      </c>
      <c r="F71" s="64">
        <v>39</v>
      </c>
      <c r="G71" s="74">
        <v>0</v>
      </c>
      <c r="H71" s="26">
        <v>90</v>
      </c>
      <c r="I71" s="65">
        <v>2</v>
      </c>
      <c r="J71" s="60" t="s">
        <v>95</v>
      </c>
      <c r="K71" s="60" t="s">
        <v>224</v>
      </c>
      <c r="L71" s="60">
        <v>1960</v>
      </c>
    </row>
    <row r="72" spans="1:12" ht="15">
      <c r="A72" s="60" t="s">
        <v>231</v>
      </c>
      <c r="B72" s="60" t="s">
        <v>232</v>
      </c>
      <c r="C72" s="63">
        <v>355000</v>
      </c>
      <c r="D72" s="62">
        <v>213000</v>
      </c>
      <c r="E72" s="62">
        <v>0</v>
      </c>
      <c r="F72" s="64">
        <v>60</v>
      </c>
      <c r="G72" s="74">
        <v>0</v>
      </c>
      <c r="H72" s="26">
        <v>100</v>
      </c>
      <c r="I72" s="65">
        <v>1</v>
      </c>
      <c r="J72" s="60" t="s">
        <v>98</v>
      </c>
      <c r="K72" s="60" t="s">
        <v>98</v>
      </c>
      <c r="L72" s="60">
        <v>487</v>
      </c>
    </row>
    <row r="73" spans="1:12" ht="15">
      <c r="A73" s="60" t="s">
        <v>233</v>
      </c>
      <c r="B73" s="60" t="s">
        <v>234</v>
      </c>
      <c r="C73" s="63">
        <v>677000</v>
      </c>
      <c r="D73" s="62">
        <v>338000</v>
      </c>
      <c r="E73" s="62">
        <v>203000</v>
      </c>
      <c r="F73" s="64">
        <v>49</v>
      </c>
      <c r="G73" s="74">
        <v>29</v>
      </c>
      <c r="H73" s="26">
        <v>85</v>
      </c>
      <c r="I73" s="65">
        <v>1</v>
      </c>
      <c r="J73" s="60" t="s">
        <v>98</v>
      </c>
      <c r="K73" s="60" t="s">
        <v>127</v>
      </c>
      <c r="L73" s="60">
        <v>761</v>
      </c>
    </row>
    <row r="74" spans="1:12" ht="15">
      <c r="A74" s="60" t="s">
        <v>235</v>
      </c>
      <c r="B74" s="60" t="s">
        <v>236</v>
      </c>
      <c r="C74" s="62">
        <v>2805144</v>
      </c>
      <c r="D74" s="62">
        <v>1000000</v>
      </c>
      <c r="E74" s="63">
        <v>0</v>
      </c>
      <c r="F74" s="64">
        <v>35</v>
      </c>
      <c r="G74" s="74">
        <v>0</v>
      </c>
      <c r="H74" s="26">
        <v>95</v>
      </c>
      <c r="I74" s="65">
        <v>3</v>
      </c>
      <c r="J74" s="60" t="s">
        <v>104</v>
      </c>
      <c r="K74" s="60" t="s">
        <v>104</v>
      </c>
      <c r="L74" s="61">
        <v>1609</v>
      </c>
    </row>
    <row r="75" spans="1:12" ht="15">
      <c r="A75" s="60" t="s">
        <v>237</v>
      </c>
      <c r="B75" s="60" t="s">
        <v>238</v>
      </c>
      <c r="C75" s="62">
        <v>458000</v>
      </c>
      <c r="D75" s="62">
        <v>229000</v>
      </c>
      <c r="E75" s="63">
        <v>0</v>
      </c>
      <c r="F75" s="64">
        <v>50</v>
      </c>
      <c r="G75" s="74">
        <v>0</v>
      </c>
      <c r="H75" s="26">
        <v>95</v>
      </c>
      <c r="I75" s="65">
        <v>3</v>
      </c>
      <c r="J75" s="60" t="s">
        <v>104</v>
      </c>
      <c r="K75" s="60" t="s">
        <v>104</v>
      </c>
      <c r="L75" s="61">
        <v>604</v>
      </c>
    </row>
    <row r="76" spans="1:12" ht="15">
      <c r="A76" s="60" t="s">
        <v>239</v>
      </c>
      <c r="B76" s="60" t="s">
        <v>240</v>
      </c>
      <c r="C76" s="62">
        <v>500000</v>
      </c>
      <c r="D76" s="62">
        <v>200000</v>
      </c>
      <c r="E76" s="63">
        <v>150000</v>
      </c>
      <c r="F76" s="64">
        <v>40</v>
      </c>
      <c r="G76" s="74">
        <v>30</v>
      </c>
      <c r="H76" s="26">
        <v>92.5</v>
      </c>
      <c r="I76" s="65">
        <v>3</v>
      </c>
      <c r="J76" s="60" t="s">
        <v>107</v>
      </c>
      <c r="K76" s="60" t="s">
        <v>107</v>
      </c>
      <c r="L76" s="61">
        <v>1998</v>
      </c>
    </row>
    <row r="77" spans="1:12" ht="15">
      <c r="A77" s="60" t="s">
        <v>241</v>
      </c>
      <c r="B77" s="60" t="s">
        <v>242</v>
      </c>
      <c r="C77" s="62">
        <v>503608</v>
      </c>
      <c r="D77" s="62">
        <v>302000</v>
      </c>
      <c r="E77" s="63">
        <v>100000</v>
      </c>
      <c r="F77" s="64">
        <v>59</v>
      </c>
      <c r="G77" s="74">
        <v>19</v>
      </c>
      <c r="H77" s="26">
        <v>92.5</v>
      </c>
      <c r="I77" s="65">
        <v>3</v>
      </c>
      <c r="J77" s="60" t="s">
        <v>98</v>
      </c>
      <c r="K77" s="60" t="s">
        <v>98</v>
      </c>
      <c r="L77" s="61">
        <v>155</v>
      </c>
    </row>
    <row r="78" spans="1:12" ht="15">
      <c r="A78" s="60" t="s">
        <v>243</v>
      </c>
      <c r="B78" s="60" t="s">
        <v>244</v>
      </c>
      <c r="C78" s="62">
        <v>765577</v>
      </c>
      <c r="D78" s="62">
        <v>382000</v>
      </c>
      <c r="E78" s="62">
        <v>229000</v>
      </c>
      <c r="F78" s="64">
        <v>49</v>
      </c>
      <c r="G78" s="74">
        <v>29</v>
      </c>
      <c r="H78" s="26">
        <v>95</v>
      </c>
      <c r="I78" s="65">
        <v>2</v>
      </c>
      <c r="J78" s="60" t="s">
        <v>98</v>
      </c>
      <c r="K78" s="60" t="s">
        <v>118</v>
      </c>
      <c r="L78" s="60">
        <v>1390</v>
      </c>
    </row>
  </sheetData>
  <sheetProtection/>
  <autoFilter ref="A8:L78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8"/>
  <sheetViews>
    <sheetView zoomScalePageLayoutView="0" workbookViewId="0" topLeftCell="A2">
      <selection activeCell="O55" sqref="O55"/>
    </sheetView>
  </sheetViews>
  <sheetFormatPr defaultColWidth="9.140625" defaultRowHeight="15"/>
  <cols>
    <col min="1" max="1" width="16.7109375" style="0" customWidth="1"/>
    <col min="2" max="2" width="21.57421875" style="0" customWidth="1"/>
    <col min="4" max="4" width="8.00390625" style="0" bestFit="1" customWidth="1"/>
    <col min="9" max="9" width="3.421875" style="0" bestFit="1" customWidth="1"/>
    <col min="10" max="10" width="15.421875" style="0" bestFit="1" customWidth="1"/>
    <col min="11" max="11" width="20.7109375" style="0" bestFit="1" customWidth="1"/>
  </cols>
  <sheetData>
    <row r="2" ht="15">
      <c r="B2" s="5" t="s">
        <v>258</v>
      </c>
    </row>
    <row r="3" ht="15">
      <c r="B3" s="5" t="s">
        <v>259</v>
      </c>
    </row>
    <row r="4" s="5" customFormat="1" ht="15"/>
    <row r="5" s="5" customFormat="1" ht="15"/>
    <row r="6" s="5" customFormat="1" ht="15"/>
    <row r="7" ht="15.75" thickBot="1"/>
    <row r="8" spans="1:12" ht="39.75" thickBot="1">
      <c r="A8" s="66" t="s">
        <v>245</v>
      </c>
      <c r="B8" s="68" t="s">
        <v>246</v>
      </c>
      <c r="C8" s="69" t="s">
        <v>247</v>
      </c>
      <c r="D8" s="70" t="s">
        <v>248</v>
      </c>
      <c r="E8" s="69" t="s">
        <v>249</v>
      </c>
      <c r="F8" s="71" t="s">
        <v>250</v>
      </c>
      <c r="G8" s="71" t="s">
        <v>251</v>
      </c>
      <c r="H8" s="75" t="s">
        <v>256</v>
      </c>
      <c r="I8" s="72" t="s">
        <v>252</v>
      </c>
      <c r="J8" s="68" t="s">
        <v>253</v>
      </c>
      <c r="K8" s="68" t="s">
        <v>254</v>
      </c>
      <c r="L8" s="67" t="s">
        <v>255</v>
      </c>
    </row>
    <row r="9" spans="1:12" ht="15">
      <c r="A9" s="54" t="s">
        <v>93</v>
      </c>
      <c r="B9" s="54" t="s">
        <v>94</v>
      </c>
      <c r="C9" s="56">
        <v>314000</v>
      </c>
      <c r="D9" s="56">
        <v>157000</v>
      </c>
      <c r="E9" s="57">
        <v>37000</v>
      </c>
      <c r="F9" s="58">
        <v>50</v>
      </c>
      <c r="G9" s="73">
        <v>11</v>
      </c>
      <c r="H9" s="26">
        <v>100</v>
      </c>
      <c r="I9" s="59">
        <v>3</v>
      </c>
      <c r="J9" s="54" t="s">
        <v>95</v>
      </c>
      <c r="K9" s="54" t="s">
        <v>95</v>
      </c>
      <c r="L9" s="55">
        <v>603</v>
      </c>
    </row>
    <row r="10" spans="1:12" ht="15">
      <c r="A10" s="60" t="s">
        <v>96</v>
      </c>
      <c r="B10" s="60" t="s">
        <v>97</v>
      </c>
      <c r="C10" s="62">
        <v>288000</v>
      </c>
      <c r="D10" s="62">
        <v>172000</v>
      </c>
      <c r="E10" s="63">
        <v>57000</v>
      </c>
      <c r="F10" s="64">
        <v>59</v>
      </c>
      <c r="G10" s="74">
        <v>19</v>
      </c>
      <c r="H10" s="26">
        <v>87.5</v>
      </c>
      <c r="I10" s="65">
        <v>3</v>
      </c>
      <c r="J10" s="60" t="s">
        <v>98</v>
      </c>
      <c r="K10" s="60" t="s">
        <v>99</v>
      </c>
      <c r="L10" s="61">
        <v>337</v>
      </c>
    </row>
    <row r="11" spans="1:12" ht="15">
      <c r="A11" s="60" t="s">
        <v>100</v>
      </c>
      <c r="B11" s="60" t="s">
        <v>101</v>
      </c>
      <c r="C11" s="63">
        <v>556324</v>
      </c>
      <c r="D11" s="62">
        <v>278000</v>
      </c>
      <c r="E11" s="62">
        <v>166000</v>
      </c>
      <c r="F11" s="64">
        <v>49</v>
      </c>
      <c r="G11" s="74">
        <v>29</v>
      </c>
      <c r="H11" s="26">
        <v>100</v>
      </c>
      <c r="I11" s="65">
        <v>1</v>
      </c>
      <c r="J11" s="60" t="s">
        <v>98</v>
      </c>
      <c r="K11" s="60" t="s">
        <v>98</v>
      </c>
      <c r="L11" s="60">
        <v>704</v>
      </c>
    </row>
    <row r="12" spans="1:12" ht="15">
      <c r="A12" s="60" t="s">
        <v>102</v>
      </c>
      <c r="B12" s="60" t="s">
        <v>103</v>
      </c>
      <c r="C12" s="63">
        <v>985000</v>
      </c>
      <c r="D12" s="62">
        <v>492000</v>
      </c>
      <c r="E12" s="62">
        <v>295000</v>
      </c>
      <c r="F12" s="64">
        <v>49</v>
      </c>
      <c r="G12" s="74">
        <v>29</v>
      </c>
      <c r="H12" s="26">
        <v>77.5</v>
      </c>
      <c r="I12" s="65">
        <v>1</v>
      </c>
      <c r="J12" s="60" t="s">
        <v>104</v>
      </c>
      <c r="K12" s="60" t="s">
        <v>104</v>
      </c>
      <c r="L12" s="60">
        <v>610</v>
      </c>
    </row>
    <row r="13" spans="1:12" ht="15">
      <c r="A13" s="60" t="s">
        <v>105</v>
      </c>
      <c r="B13" s="60" t="s">
        <v>106</v>
      </c>
      <c r="C13" s="62">
        <v>1140000</v>
      </c>
      <c r="D13" s="62">
        <v>500000</v>
      </c>
      <c r="E13" s="62">
        <v>0</v>
      </c>
      <c r="F13" s="64">
        <v>43</v>
      </c>
      <c r="G13" s="74">
        <v>0</v>
      </c>
      <c r="H13" s="26">
        <v>95</v>
      </c>
      <c r="I13" s="65">
        <v>2</v>
      </c>
      <c r="J13" s="60" t="s">
        <v>107</v>
      </c>
      <c r="K13" s="60" t="s">
        <v>108</v>
      </c>
      <c r="L13" s="60">
        <v>455</v>
      </c>
    </row>
    <row r="14" spans="1:12" ht="15">
      <c r="A14" s="60" t="s">
        <v>109</v>
      </c>
      <c r="B14" s="60" t="s">
        <v>110</v>
      </c>
      <c r="C14" s="62">
        <v>500418</v>
      </c>
      <c r="D14" s="62">
        <v>300000</v>
      </c>
      <c r="E14" s="63">
        <v>100000</v>
      </c>
      <c r="F14" s="64">
        <v>59</v>
      </c>
      <c r="G14" s="74">
        <v>19</v>
      </c>
      <c r="H14" s="26">
        <v>95</v>
      </c>
      <c r="I14" s="65">
        <v>3</v>
      </c>
      <c r="J14" s="60" t="s">
        <v>104</v>
      </c>
      <c r="K14" s="60" t="s">
        <v>111</v>
      </c>
      <c r="L14" s="61">
        <v>284</v>
      </c>
    </row>
    <row r="15" spans="1:12" ht="15">
      <c r="A15" s="60" t="s">
        <v>112</v>
      </c>
      <c r="B15" s="60" t="s">
        <v>113</v>
      </c>
      <c r="C15" s="63">
        <v>530540</v>
      </c>
      <c r="D15" s="62">
        <v>300000</v>
      </c>
      <c r="E15" s="62">
        <v>0</v>
      </c>
      <c r="F15" s="64">
        <v>56</v>
      </c>
      <c r="G15" s="74">
        <v>0</v>
      </c>
      <c r="H15" s="26">
        <v>100</v>
      </c>
      <c r="I15" s="65">
        <v>1</v>
      </c>
      <c r="J15" s="60" t="s">
        <v>104</v>
      </c>
      <c r="K15" s="60" t="s">
        <v>104</v>
      </c>
      <c r="L15" s="60">
        <v>370</v>
      </c>
    </row>
    <row r="16" spans="1:12" ht="15">
      <c r="A16" s="60" t="s">
        <v>114</v>
      </c>
      <c r="B16" s="60" t="s">
        <v>115</v>
      </c>
      <c r="C16" s="63">
        <v>1218973</v>
      </c>
      <c r="D16" s="62">
        <v>609000</v>
      </c>
      <c r="E16" s="62">
        <v>0</v>
      </c>
      <c r="F16" s="64">
        <v>49</v>
      </c>
      <c r="G16" s="74">
        <v>0</v>
      </c>
      <c r="H16" s="26">
        <v>80</v>
      </c>
      <c r="I16" s="65">
        <v>1</v>
      </c>
      <c r="J16" s="60" t="s">
        <v>107</v>
      </c>
      <c r="K16" s="60" t="s">
        <v>107</v>
      </c>
      <c r="L16" s="60">
        <v>784</v>
      </c>
    </row>
    <row r="17" spans="1:12" ht="15">
      <c r="A17" s="60" t="s">
        <v>116</v>
      </c>
      <c r="B17" s="60" t="s">
        <v>117</v>
      </c>
      <c r="C17" s="63">
        <v>455456</v>
      </c>
      <c r="D17" s="62">
        <v>273000</v>
      </c>
      <c r="E17" s="62">
        <v>91000</v>
      </c>
      <c r="F17" s="64">
        <v>59</v>
      </c>
      <c r="G17" s="74">
        <v>19</v>
      </c>
      <c r="H17" s="26">
        <v>95</v>
      </c>
      <c r="I17" s="65">
        <v>1</v>
      </c>
      <c r="J17" s="60" t="s">
        <v>98</v>
      </c>
      <c r="K17" s="60" t="s">
        <v>118</v>
      </c>
      <c r="L17" s="60">
        <v>340</v>
      </c>
    </row>
    <row r="18" spans="1:12" ht="15">
      <c r="A18" s="60" t="s">
        <v>119</v>
      </c>
      <c r="B18" s="60" t="s">
        <v>120</v>
      </c>
      <c r="C18" s="62">
        <v>620000</v>
      </c>
      <c r="D18" s="62">
        <v>371000</v>
      </c>
      <c r="E18" s="63">
        <v>123000</v>
      </c>
      <c r="F18" s="64">
        <v>59</v>
      </c>
      <c r="G18" s="74">
        <v>19</v>
      </c>
      <c r="H18" s="26">
        <v>87.5</v>
      </c>
      <c r="I18" s="65">
        <v>3</v>
      </c>
      <c r="J18" s="60" t="s">
        <v>98</v>
      </c>
      <c r="K18" s="60" t="s">
        <v>118</v>
      </c>
      <c r="L18" s="61">
        <v>233</v>
      </c>
    </row>
    <row r="19" spans="1:12" ht="15">
      <c r="A19" s="60" t="s">
        <v>121</v>
      </c>
      <c r="B19" s="60" t="s">
        <v>122</v>
      </c>
      <c r="C19" s="62">
        <v>347000</v>
      </c>
      <c r="D19" s="62">
        <v>208000</v>
      </c>
      <c r="E19" s="63">
        <v>69000</v>
      </c>
      <c r="F19" s="64">
        <v>59</v>
      </c>
      <c r="G19" s="74">
        <v>19</v>
      </c>
      <c r="H19" s="26">
        <v>87.5</v>
      </c>
      <c r="I19" s="65">
        <v>3</v>
      </c>
      <c r="J19" s="60" t="s">
        <v>104</v>
      </c>
      <c r="K19" s="60" t="s">
        <v>104</v>
      </c>
      <c r="L19" s="61">
        <v>264</v>
      </c>
    </row>
    <row r="20" spans="1:12" ht="15">
      <c r="A20" s="60" t="s">
        <v>123</v>
      </c>
      <c r="B20" s="60" t="s">
        <v>124</v>
      </c>
      <c r="C20" s="63">
        <v>595803</v>
      </c>
      <c r="D20" s="62">
        <v>290000</v>
      </c>
      <c r="E20" s="62">
        <v>178000</v>
      </c>
      <c r="F20" s="64">
        <v>48</v>
      </c>
      <c r="G20" s="74">
        <v>29</v>
      </c>
      <c r="H20" s="26">
        <v>92.5</v>
      </c>
      <c r="I20" s="65">
        <v>1</v>
      </c>
      <c r="J20" s="60" t="s">
        <v>98</v>
      </c>
      <c r="K20" s="60" t="s">
        <v>118</v>
      </c>
      <c r="L20" s="60">
        <v>1210</v>
      </c>
    </row>
    <row r="21" spans="1:12" ht="15">
      <c r="A21" s="60" t="s">
        <v>125</v>
      </c>
      <c r="B21" s="60" t="s">
        <v>126</v>
      </c>
      <c r="C21" s="62">
        <v>740586</v>
      </c>
      <c r="D21" s="62">
        <v>370000</v>
      </c>
      <c r="E21" s="63">
        <v>0</v>
      </c>
      <c r="F21" s="64">
        <v>49</v>
      </c>
      <c r="G21" s="74">
        <v>0</v>
      </c>
      <c r="H21" s="26">
        <v>87.5</v>
      </c>
      <c r="I21" s="65">
        <v>3</v>
      </c>
      <c r="J21" s="60" t="s">
        <v>98</v>
      </c>
      <c r="K21" s="60" t="s">
        <v>127</v>
      </c>
      <c r="L21" s="61">
        <v>1117</v>
      </c>
    </row>
    <row r="22" spans="1:12" ht="15">
      <c r="A22" s="60" t="s">
        <v>128</v>
      </c>
      <c r="B22" s="60" t="s">
        <v>129</v>
      </c>
      <c r="C22" s="63">
        <v>2038617</v>
      </c>
      <c r="D22" s="62">
        <v>1000000</v>
      </c>
      <c r="E22" s="62">
        <v>0</v>
      </c>
      <c r="F22" s="64">
        <v>49</v>
      </c>
      <c r="G22" s="74">
        <v>0</v>
      </c>
      <c r="H22" s="26">
        <v>100</v>
      </c>
      <c r="I22" s="65">
        <v>1</v>
      </c>
      <c r="J22" s="60" t="s">
        <v>104</v>
      </c>
      <c r="K22" s="60" t="s">
        <v>104</v>
      </c>
      <c r="L22" s="60">
        <v>600</v>
      </c>
    </row>
    <row r="23" spans="1:12" ht="15">
      <c r="A23" s="60" t="s">
        <v>130</v>
      </c>
      <c r="B23" s="60" t="s">
        <v>131</v>
      </c>
      <c r="C23" s="62">
        <v>987629</v>
      </c>
      <c r="D23" s="62">
        <v>493000</v>
      </c>
      <c r="E23" s="63">
        <v>0</v>
      </c>
      <c r="F23" s="64">
        <v>49</v>
      </c>
      <c r="G23" s="74">
        <v>0</v>
      </c>
      <c r="H23" s="26">
        <v>95</v>
      </c>
      <c r="I23" s="65">
        <v>3</v>
      </c>
      <c r="J23" s="60" t="s">
        <v>104</v>
      </c>
      <c r="K23" s="60" t="s">
        <v>111</v>
      </c>
      <c r="L23" s="61">
        <v>521</v>
      </c>
    </row>
    <row r="24" spans="1:12" ht="15">
      <c r="A24" s="60" t="s">
        <v>132</v>
      </c>
      <c r="B24" s="60" t="s">
        <v>133</v>
      </c>
      <c r="C24" s="62">
        <v>2261000</v>
      </c>
      <c r="D24" s="62">
        <v>1000000</v>
      </c>
      <c r="E24" s="63">
        <v>0</v>
      </c>
      <c r="F24" s="64">
        <v>44</v>
      </c>
      <c r="G24" s="74">
        <v>0</v>
      </c>
      <c r="H24" s="26">
        <v>100</v>
      </c>
      <c r="I24" s="65">
        <v>3</v>
      </c>
      <c r="J24" s="60" t="s">
        <v>95</v>
      </c>
      <c r="K24" s="60" t="s">
        <v>95</v>
      </c>
      <c r="L24" s="61">
        <v>662</v>
      </c>
    </row>
    <row r="25" spans="1:12" ht="15">
      <c r="A25" s="60" t="s">
        <v>134</v>
      </c>
      <c r="B25" s="60" t="s">
        <v>135</v>
      </c>
      <c r="C25" s="63">
        <v>1176201</v>
      </c>
      <c r="D25" s="62">
        <v>580000</v>
      </c>
      <c r="E25" s="62">
        <v>340000</v>
      </c>
      <c r="F25" s="64">
        <v>49</v>
      </c>
      <c r="G25" s="74">
        <v>28</v>
      </c>
      <c r="H25" s="26">
        <v>80</v>
      </c>
      <c r="I25" s="65">
        <v>1</v>
      </c>
      <c r="J25" s="60" t="s">
        <v>98</v>
      </c>
      <c r="K25" s="60" t="s">
        <v>99</v>
      </c>
      <c r="L25" s="60">
        <v>707</v>
      </c>
    </row>
    <row r="26" spans="1:12" ht="15">
      <c r="A26" s="60" t="s">
        <v>136</v>
      </c>
      <c r="B26" s="60" t="s">
        <v>137</v>
      </c>
      <c r="C26" s="63">
        <v>511000</v>
      </c>
      <c r="D26" s="62">
        <v>251000</v>
      </c>
      <c r="E26" s="62">
        <v>153000</v>
      </c>
      <c r="F26" s="64">
        <v>49</v>
      </c>
      <c r="G26" s="74">
        <v>29</v>
      </c>
      <c r="H26" s="26">
        <v>85</v>
      </c>
      <c r="I26" s="65">
        <v>1</v>
      </c>
      <c r="J26" s="60" t="s">
        <v>107</v>
      </c>
      <c r="K26" s="60" t="s">
        <v>108</v>
      </c>
      <c r="L26" s="60">
        <v>513</v>
      </c>
    </row>
    <row r="27" spans="1:12" ht="15">
      <c r="A27" s="60" t="s">
        <v>138</v>
      </c>
      <c r="B27" s="60" t="s">
        <v>139</v>
      </c>
      <c r="C27" s="62">
        <v>488000</v>
      </c>
      <c r="D27" s="62">
        <v>292000</v>
      </c>
      <c r="E27" s="63">
        <v>0</v>
      </c>
      <c r="F27" s="64">
        <v>59</v>
      </c>
      <c r="G27" s="74">
        <v>0</v>
      </c>
      <c r="H27" s="26">
        <v>80</v>
      </c>
      <c r="I27" s="65">
        <v>3</v>
      </c>
      <c r="J27" s="60" t="s">
        <v>104</v>
      </c>
      <c r="K27" s="60" t="s">
        <v>104</v>
      </c>
      <c r="L27" s="61">
        <v>445</v>
      </c>
    </row>
    <row r="28" spans="1:12" ht="15">
      <c r="A28" s="60" t="s">
        <v>140</v>
      </c>
      <c r="B28" s="60" t="s">
        <v>141</v>
      </c>
      <c r="C28" s="62">
        <v>1229000</v>
      </c>
      <c r="D28" s="62">
        <v>500000</v>
      </c>
      <c r="E28" s="63">
        <v>0</v>
      </c>
      <c r="F28" s="64">
        <v>40</v>
      </c>
      <c r="G28" s="74">
        <v>0</v>
      </c>
      <c r="H28" s="26">
        <v>90</v>
      </c>
      <c r="I28" s="65">
        <v>3</v>
      </c>
      <c r="J28" s="60" t="s">
        <v>98</v>
      </c>
      <c r="K28" s="60" t="s">
        <v>118</v>
      </c>
      <c r="L28" s="61">
        <v>481</v>
      </c>
    </row>
    <row r="29" spans="1:12" ht="15">
      <c r="A29" s="60" t="s">
        <v>142</v>
      </c>
      <c r="B29" s="60" t="s">
        <v>143</v>
      </c>
      <c r="C29" s="63">
        <v>200000</v>
      </c>
      <c r="D29" s="62">
        <v>120000</v>
      </c>
      <c r="E29" s="62">
        <v>40000</v>
      </c>
      <c r="F29" s="64">
        <v>60</v>
      </c>
      <c r="G29" s="74">
        <v>20</v>
      </c>
      <c r="H29" s="26">
        <v>100</v>
      </c>
      <c r="I29" s="65">
        <v>1</v>
      </c>
      <c r="J29" s="60" t="s">
        <v>104</v>
      </c>
      <c r="K29" s="60" t="s">
        <v>104</v>
      </c>
      <c r="L29" s="60">
        <v>67</v>
      </c>
    </row>
    <row r="30" spans="1:12" ht="15">
      <c r="A30" s="60" t="s">
        <v>144</v>
      </c>
      <c r="B30" s="60" t="s">
        <v>145</v>
      </c>
      <c r="C30" s="62">
        <v>817250</v>
      </c>
      <c r="D30" s="62">
        <v>398000</v>
      </c>
      <c r="E30" s="63">
        <v>91000</v>
      </c>
      <c r="F30" s="64">
        <v>48</v>
      </c>
      <c r="G30" s="74">
        <v>11</v>
      </c>
      <c r="H30" s="26">
        <v>85</v>
      </c>
      <c r="I30" s="65">
        <v>3</v>
      </c>
      <c r="J30" s="60" t="s">
        <v>107</v>
      </c>
      <c r="K30" s="60" t="s">
        <v>107</v>
      </c>
      <c r="L30" s="61">
        <v>152</v>
      </c>
    </row>
    <row r="31" spans="1:12" ht="15">
      <c r="A31" s="60" t="s">
        <v>146</v>
      </c>
      <c r="B31" s="60" t="s">
        <v>147</v>
      </c>
      <c r="C31" s="63">
        <v>833250</v>
      </c>
      <c r="D31" s="62">
        <v>499000</v>
      </c>
      <c r="E31" s="62">
        <v>0</v>
      </c>
      <c r="F31" s="64">
        <v>59</v>
      </c>
      <c r="G31" s="74">
        <v>0</v>
      </c>
      <c r="H31" s="26">
        <v>100</v>
      </c>
      <c r="I31" s="65">
        <v>1</v>
      </c>
      <c r="J31" s="60" t="s">
        <v>107</v>
      </c>
      <c r="K31" s="60" t="s">
        <v>107</v>
      </c>
      <c r="L31" s="60">
        <v>249</v>
      </c>
    </row>
    <row r="32" spans="1:12" ht="15">
      <c r="A32" s="60" t="s">
        <v>148</v>
      </c>
      <c r="B32" s="60" t="s">
        <v>149</v>
      </c>
      <c r="C32" s="62">
        <v>227305</v>
      </c>
      <c r="D32" s="62">
        <v>136000</v>
      </c>
      <c r="E32" s="63">
        <v>45000</v>
      </c>
      <c r="F32" s="64">
        <v>59</v>
      </c>
      <c r="G32" s="74">
        <v>19</v>
      </c>
      <c r="H32" s="26">
        <v>82.5</v>
      </c>
      <c r="I32" s="65">
        <v>3</v>
      </c>
      <c r="J32" s="60" t="s">
        <v>98</v>
      </c>
      <c r="K32" s="60" t="s">
        <v>118</v>
      </c>
      <c r="L32" s="61">
        <v>76</v>
      </c>
    </row>
    <row r="33" spans="1:12" ht="15">
      <c r="A33" s="60" t="s">
        <v>150</v>
      </c>
      <c r="B33" s="60" t="s">
        <v>151</v>
      </c>
      <c r="C33" s="62">
        <v>1351682</v>
      </c>
      <c r="D33" s="62">
        <v>675000</v>
      </c>
      <c r="E33" s="63">
        <v>325000</v>
      </c>
      <c r="F33" s="64">
        <v>49</v>
      </c>
      <c r="G33" s="74">
        <v>24</v>
      </c>
      <c r="H33" s="26">
        <v>85</v>
      </c>
      <c r="I33" s="65">
        <v>3</v>
      </c>
      <c r="J33" s="60" t="s">
        <v>95</v>
      </c>
      <c r="K33" s="60" t="s">
        <v>95</v>
      </c>
      <c r="L33" s="61">
        <v>769</v>
      </c>
    </row>
    <row r="34" spans="1:12" ht="15">
      <c r="A34" s="60" t="s">
        <v>152</v>
      </c>
      <c r="B34" s="60" t="s">
        <v>153</v>
      </c>
      <c r="C34" s="63">
        <v>499700</v>
      </c>
      <c r="D34" s="62">
        <v>292000</v>
      </c>
      <c r="E34" s="62">
        <v>98000</v>
      </c>
      <c r="F34" s="64">
        <v>58</v>
      </c>
      <c r="G34" s="74">
        <v>19</v>
      </c>
      <c r="H34" s="26">
        <v>82.5</v>
      </c>
      <c r="I34" s="65">
        <v>1</v>
      </c>
      <c r="J34" s="60" t="s">
        <v>98</v>
      </c>
      <c r="K34" s="60" t="s">
        <v>98</v>
      </c>
      <c r="L34" s="60">
        <v>236</v>
      </c>
    </row>
    <row r="35" spans="1:12" ht="15">
      <c r="A35" s="60" t="s">
        <v>154</v>
      </c>
      <c r="B35" s="60" t="s">
        <v>155</v>
      </c>
      <c r="C35" s="62">
        <v>799000</v>
      </c>
      <c r="D35" s="62">
        <v>319000</v>
      </c>
      <c r="E35" s="62">
        <v>239000</v>
      </c>
      <c r="F35" s="64">
        <v>39</v>
      </c>
      <c r="G35" s="74">
        <v>29</v>
      </c>
      <c r="H35" s="26">
        <v>90</v>
      </c>
      <c r="I35" s="65">
        <v>2</v>
      </c>
      <c r="J35" s="60" t="s">
        <v>98</v>
      </c>
      <c r="K35" s="60" t="s">
        <v>98</v>
      </c>
      <c r="L35" s="60">
        <v>1736</v>
      </c>
    </row>
    <row r="36" spans="1:12" ht="15">
      <c r="A36" s="60" t="s">
        <v>156</v>
      </c>
      <c r="B36" s="60" t="s">
        <v>157</v>
      </c>
      <c r="C36" s="62">
        <v>1136481</v>
      </c>
      <c r="D36" s="62">
        <v>500000</v>
      </c>
      <c r="E36" s="62">
        <v>0</v>
      </c>
      <c r="F36" s="64">
        <v>44</v>
      </c>
      <c r="G36" s="74">
        <v>0</v>
      </c>
      <c r="H36" s="26">
        <v>98</v>
      </c>
      <c r="I36" s="65">
        <v>2</v>
      </c>
      <c r="J36" s="60" t="s">
        <v>104</v>
      </c>
      <c r="K36" s="60" t="s">
        <v>158</v>
      </c>
      <c r="L36" s="60">
        <v>397</v>
      </c>
    </row>
    <row r="37" spans="1:12" ht="15">
      <c r="A37" s="60" t="s">
        <v>159</v>
      </c>
      <c r="B37" s="60" t="s">
        <v>160</v>
      </c>
      <c r="C37" s="63">
        <v>404522</v>
      </c>
      <c r="D37" s="62">
        <v>242000</v>
      </c>
      <c r="E37" s="62">
        <v>0</v>
      </c>
      <c r="F37" s="64">
        <v>59</v>
      </c>
      <c r="G37" s="74">
        <v>0</v>
      </c>
      <c r="H37" s="26">
        <v>100</v>
      </c>
      <c r="I37" s="65">
        <v>1</v>
      </c>
      <c r="J37" s="60" t="s">
        <v>104</v>
      </c>
      <c r="K37" s="60" t="s">
        <v>104</v>
      </c>
      <c r="L37" s="60">
        <v>480</v>
      </c>
    </row>
    <row r="38" spans="1:12" ht="15">
      <c r="A38" s="60" t="s">
        <v>161</v>
      </c>
      <c r="B38" s="60" t="s">
        <v>162</v>
      </c>
      <c r="C38" s="63">
        <v>944064</v>
      </c>
      <c r="D38" s="62">
        <v>470000</v>
      </c>
      <c r="E38" s="62">
        <v>0</v>
      </c>
      <c r="F38" s="64">
        <v>49</v>
      </c>
      <c r="G38" s="74">
        <v>0</v>
      </c>
      <c r="H38" s="26">
        <v>100</v>
      </c>
      <c r="I38" s="65">
        <v>1</v>
      </c>
      <c r="J38" s="60" t="s">
        <v>104</v>
      </c>
      <c r="K38" s="60" t="s">
        <v>104</v>
      </c>
      <c r="L38" s="60">
        <v>946</v>
      </c>
    </row>
    <row r="39" spans="1:12" ht="15">
      <c r="A39" s="60" t="s">
        <v>163</v>
      </c>
      <c r="B39" s="60" t="s">
        <v>164</v>
      </c>
      <c r="C39" s="63">
        <v>949884</v>
      </c>
      <c r="D39" s="62">
        <v>500000</v>
      </c>
      <c r="E39" s="62">
        <v>0</v>
      </c>
      <c r="F39" s="64">
        <v>52</v>
      </c>
      <c r="G39" s="74">
        <v>0</v>
      </c>
      <c r="H39" s="26">
        <v>77.5</v>
      </c>
      <c r="I39" s="65">
        <v>1</v>
      </c>
      <c r="J39" s="60" t="s">
        <v>104</v>
      </c>
      <c r="K39" s="60" t="s">
        <v>111</v>
      </c>
      <c r="L39" s="60">
        <v>480</v>
      </c>
    </row>
    <row r="40" spans="1:12" ht="15">
      <c r="A40" s="60" t="s">
        <v>165</v>
      </c>
      <c r="B40" s="60" t="s">
        <v>166</v>
      </c>
      <c r="C40" s="62">
        <v>992000</v>
      </c>
      <c r="D40" s="62">
        <v>400000</v>
      </c>
      <c r="E40" s="63">
        <v>100000</v>
      </c>
      <c r="F40" s="64">
        <v>40</v>
      </c>
      <c r="G40" s="74">
        <v>10</v>
      </c>
      <c r="H40" s="26">
        <v>87.5</v>
      </c>
      <c r="I40" s="65">
        <v>3</v>
      </c>
      <c r="J40" s="60" t="s">
        <v>107</v>
      </c>
      <c r="K40" s="60" t="s">
        <v>107</v>
      </c>
      <c r="L40" s="61">
        <v>230</v>
      </c>
    </row>
    <row r="41" spans="1:12" ht="15">
      <c r="A41" s="60" t="s">
        <v>167</v>
      </c>
      <c r="B41" s="60" t="s">
        <v>168</v>
      </c>
      <c r="C41" s="62">
        <v>1330309</v>
      </c>
      <c r="D41" s="62">
        <v>532000</v>
      </c>
      <c r="E41" s="63">
        <v>399000</v>
      </c>
      <c r="F41" s="64">
        <v>39</v>
      </c>
      <c r="G41" s="74">
        <v>29</v>
      </c>
      <c r="H41" s="26">
        <v>82.5</v>
      </c>
      <c r="I41" s="65">
        <v>3</v>
      </c>
      <c r="J41" s="60" t="s">
        <v>98</v>
      </c>
      <c r="K41" s="60" t="s">
        <v>169</v>
      </c>
      <c r="L41" s="61">
        <v>1802</v>
      </c>
    </row>
    <row r="42" spans="1:12" ht="15">
      <c r="A42" s="60" t="s">
        <v>170</v>
      </c>
      <c r="B42" s="60" t="s">
        <v>171</v>
      </c>
      <c r="C42" s="62">
        <v>740052</v>
      </c>
      <c r="D42" s="62">
        <v>440000</v>
      </c>
      <c r="E42" s="63">
        <v>0</v>
      </c>
      <c r="F42" s="64">
        <v>59</v>
      </c>
      <c r="G42" s="74">
        <v>0</v>
      </c>
      <c r="H42" s="26">
        <v>82.5</v>
      </c>
      <c r="I42" s="65">
        <v>3</v>
      </c>
      <c r="J42" s="60" t="s">
        <v>98</v>
      </c>
      <c r="K42" s="60" t="s">
        <v>127</v>
      </c>
      <c r="L42" s="61">
        <v>488</v>
      </c>
    </row>
    <row r="43" spans="1:12" ht="15">
      <c r="A43" s="60" t="s">
        <v>172</v>
      </c>
      <c r="B43" s="60" t="s">
        <v>173</v>
      </c>
      <c r="C43" s="63">
        <v>2318000</v>
      </c>
      <c r="D43" s="62">
        <v>1000000</v>
      </c>
      <c r="E43" s="62">
        <v>0</v>
      </c>
      <c r="F43" s="64">
        <v>43</v>
      </c>
      <c r="G43" s="74">
        <v>0</v>
      </c>
      <c r="H43" s="26">
        <v>100</v>
      </c>
      <c r="I43" s="65">
        <v>1</v>
      </c>
      <c r="J43" s="60" t="s">
        <v>98</v>
      </c>
      <c r="K43" s="60" t="s">
        <v>127</v>
      </c>
      <c r="L43" s="60">
        <v>1159</v>
      </c>
    </row>
    <row r="44" spans="1:12" ht="15">
      <c r="A44" s="60" t="s">
        <v>174</v>
      </c>
      <c r="B44" s="60" t="s">
        <v>175</v>
      </c>
      <c r="C44" s="62">
        <v>1405069</v>
      </c>
      <c r="D44" s="62">
        <v>702000</v>
      </c>
      <c r="E44" s="63">
        <v>298000</v>
      </c>
      <c r="F44" s="64">
        <v>49</v>
      </c>
      <c r="G44" s="74">
        <v>21</v>
      </c>
      <c r="H44" s="26">
        <v>75</v>
      </c>
      <c r="I44" s="65">
        <v>3</v>
      </c>
      <c r="J44" s="60" t="s">
        <v>107</v>
      </c>
      <c r="K44" s="60" t="s">
        <v>108</v>
      </c>
      <c r="L44" s="61">
        <v>561</v>
      </c>
    </row>
    <row r="45" spans="1:12" ht="15">
      <c r="A45" s="60" t="s">
        <v>176</v>
      </c>
      <c r="B45" s="60" t="s">
        <v>177</v>
      </c>
      <c r="C45" s="63">
        <v>793507</v>
      </c>
      <c r="D45" s="62">
        <v>396000</v>
      </c>
      <c r="E45" s="62">
        <v>238000</v>
      </c>
      <c r="F45" s="64">
        <v>49</v>
      </c>
      <c r="G45" s="74">
        <v>29</v>
      </c>
      <c r="H45" s="26">
        <v>75</v>
      </c>
      <c r="I45" s="65">
        <v>1</v>
      </c>
      <c r="J45" s="60" t="s">
        <v>107</v>
      </c>
      <c r="K45" s="60" t="s">
        <v>107</v>
      </c>
      <c r="L45" s="60">
        <v>589</v>
      </c>
    </row>
    <row r="46" spans="1:12" ht="15">
      <c r="A46" s="60" t="s">
        <v>178</v>
      </c>
      <c r="B46" s="60" t="s">
        <v>179</v>
      </c>
      <c r="C46" s="62">
        <v>937946</v>
      </c>
      <c r="D46" s="62">
        <v>370000</v>
      </c>
      <c r="E46" s="63">
        <v>280000</v>
      </c>
      <c r="F46" s="64">
        <v>39</v>
      </c>
      <c r="G46" s="74">
        <v>29</v>
      </c>
      <c r="H46" s="26">
        <v>92.5</v>
      </c>
      <c r="I46" s="65">
        <v>3</v>
      </c>
      <c r="J46" s="60" t="s">
        <v>107</v>
      </c>
      <c r="K46" s="60" t="s">
        <v>107</v>
      </c>
      <c r="L46" s="61">
        <v>1720</v>
      </c>
    </row>
    <row r="47" spans="1:12" ht="15">
      <c r="A47" s="60" t="s">
        <v>180</v>
      </c>
      <c r="B47" s="60" t="s">
        <v>181</v>
      </c>
      <c r="C47" s="62">
        <v>762000</v>
      </c>
      <c r="D47" s="62">
        <v>457000</v>
      </c>
      <c r="E47" s="63">
        <v>0</v>
      </c>
      <c r="F47" s="64">
        <v>59</v>
      </c>
      <c r="G47" s="74">
        <v>0</v>
      </c>
      <c r="H47" s="26">
        <v>80</v>
      </c>
      <c r="I47" s="65">
        <v>3</v>
      </c>
      <c r="J47" s="60" t="s">
        <v>104</v>
      </c>
      <c r="K47" s="60" t="s">
        <v>104</v>
      </c>
      <c r="L47" s="61">
        <v>170</v>
      </c>
    </row>
    <row r="48" spans="1:12" ht="15">
      <c r="A48" s="60" t="s">
        <v>182</v>
      </c>
      <c r="B48" s="60" t="s">
        <v>183</v>
      </c>
      <c r="C48" s="63">
        <v>660000</v>
      </c>
      <c r="D48" s="62">
        <v>330000</v>
      </c>
      <c r="E48" s="62">
        <v>198000</v>
      </c>
      <c r="F48" s="64">
        <v>50</v>
      </c>
      <c r="G48" s="74">
        <v>30</v>
      </c>
      <c r="H48" s="26">
        <v>92.5</v>
      </c>
      <c r="I48" s="65">
        <v>1</v>
      </c>
      <c r="J48" s="60" t="s">
        <v>98</v>
      </c>
      <c r="K48" s="60" t="s">
        <v>169</v>
      </c>
      <c r="L48" s="60">
        <v>825</v>
      </c>
    </row>
    <row r="49" spans="1:12" ht="15">
      <c r="A49" s="60" t="s">
        <v>184</v>
      </c>
      <c r="B49" s="60" t="s">
        <v>185</v>
      </c>
      <c r="C49" s="63">
        <v>585985</v>
      </c>
      <c r="D49" s="62">
        <v>351000</v>
      </c>
      <c r="E49" s="62">
        <v>117000</v>
      </c>
      <c r="F49" s="64">
        <v>59</v>
      </c>
      <c r="G49" s="74">
        <v>19</v>
      </c>
      <c r="H49" s="26">
        <v>90</v>
      </c>
      <c r="I49" s="65">
        <v>1</v>
      </c>
      <c r="J49" s="60" t="s">
        <v>104</v>
      </c>
      <c r="K49" s="60" t="s">
        <v>111</v>
      </c>
      <c r="L49" s="60">
        <v>475</v>
      </c>
    </row>
    <row r="50" spans="1:12" ht="15">
      <c r="A50" s="60" t="s">
        <v>186</v>
      </c>
      <c r="B50" s="60" t="s">
        <v>187</v>
      </c>
      <c r="C50" s="62">
        <v>236453</v>
      </c>
      <c r="D50" s="62">
        <v>94000</v>
      </c>
      <c r="E50" s="63">
        <v>0</v>
      </c>
      <c r="F50" s="64">
        <v>39</v>
      </c>
      <c r="G50" s="74">
        <v>0</v>
      </c>
      <c r="H50" s="26">
        <v>100</v>
      </c>
      <c r="I50" s="65">
        <v>3</v>
      </c>
      <c r="J50" s="60" t="s">
        <v>104</v>
      </c>
      <c r="K50" s="60" t="s">
        <v>111</v>
      </c>
      <c r="L50" s="61">
        <v>1632</v>
      </c>
    </row>
    <row r="51" spans="1:12" ht="15">
      <c r="A51" s="60" t="s">
        <v>188</v>
      </c>
      <c r="B51" s="60" t="s">
        <v>189</v>
      </c>
      <c r="C51" s="62">
        <v>120000</v>
      </c>
      <c r="D51" s="62">
        <v>72000</v>
      </c>
      <c r="E51" s="63">
        <v>24000</v>
      </c>
      <c r="F51" s="64">
        <v>60</v>
      </c>
      <c r="G51" s="74">
        <v>0</v>
      </c>
      <c r="H51" s="26">
        <v>90</v>
      </c>
      <c r="I51" s="65">
        <v>3</v>
      </c>
      <c r="J51" s="60" t="s">
        <v>107</v>
      </c>
      <c r="K51" s="60" t="s">
        <v>108</v>
      </c>
      <c r="L51" s="61">
        <v>205</v>
      </c>
    </row>
    <row r="52" spans="1:12" ht="15">
      <c r="A52" s="60" t="s">
        <v>190</v>
      </c>
      <c r="B52" s="60" t="s">
        <v>191</v>
      </c>
      <c r="C52" s="63">
        <v>1277958</v>
      </c>
      <c r="D52" s="62">
        <v>625000</v>
      </c>
      <c r="E52" s="62">
        <v>0</v>
      </c>
      <c r="F52" s="64">
        <v>48</v>
      </c>
      <c r="G52" s="74">
        <v>29</v>
      </c>
      <c r="H52" s="26">
        <v>80</v>
      </c>
      <c r="I52" s="65">
        <v>1</v>
      </c>
      <c r="J52" s="60" t="s">
        <v>98</v>
      </c>
      <c r="K52" s="60" t="s">
        <v>99</v>
      </c>
      <c r="L52" s="60">
        <v>1220</v>
      </c>
    </row>
    <row r="53" spans="1:12" ht="15">
      <c r="A53" s="60" t="s">
        <v>192</v>
      </c>
      <c r="B53" s="60" t="s">
        <v>193</v>
      </c>
      <c r="C53" s="62">
        <v>1465487</v>
      </c>
      <c r="D53" s="62">
        <v>586000</v>
      </c>
      <c r="E53" s="62">
        <v>0</v>
      </c>
      <c r="F53" s="64">
        <v>39</v>
      </c>
      <c r="G53" s="74">
        <v>28</v>
      </c>
      <c r="H53" s="26">
        <v>66</v>
      </c>
      <c r="I53" s="65">
        <v>2</v>
      </c>
      <c r="J53" s="60" t="s">
        <v>107</v>
      </c>
      <c r="K53" s="60" t="s">
        <v>108</v>
      </c>
      <c r="L53" s="60">
        <v>1750</v>
      </c>
    </row>
    <row r="54" spans="1:12" ht="15">
      <c r="A54" s="60" t="s">
        <v>194</v>
      </c>
      <c r="B54" s="60" t="s">
        <v>195</v>
      </c>
      <c r="C54" s="62">
        <v>401692</v>
      </c>
      <c r="D54" s="62">
        <v>160000</v>
      </c>
      <c r="E54" s="63">
        <v>0</v>
      </c>
      <c r="F54" s="64">
        <v>39</v>
      </c>
      <c r="G54" s="74">
        <v>0</v>
      </c>
      <c r="H54" s="26">
        <v>92.5</v>
      </c>
      <c r="I54" s="65">
        <v>3</v>
      </c>
      <c r="J54" s="60" t="s">
        <v>107</v>
      </c>
      <c r="K54" s="60" t="s">
        <v>107</v>
      </c>
      <c r="L54" s="61">
        <v>1807</v>
      </c>
    </row>
    <row r="55" spans="1:12" ht="15">
      <c r="A55" s="60" t="s">
        <v>196</v>
      </c>
      <c r="B55" s="60" t="s">
        <v>197</v>
      </c>
      <c r="C55" s="63">
        <v>1340130</v>
      </c>
      <c r="D55" s="62">
        <v>670000</v>
      </c>
      <c r="E55" s="62">
        <v>0</v>
      </c>
      <c r="F55" s="64">
        <v>50</v>
      </c>
      <c r="G55" s="74">
        <v>0</v>
      </c>
      <c r="H55" s="26">
        <v>85</v>
      </c>
      <c r="I55" s="65">
        <v>1</v>
      </c>
      <c r="J55" s="60" t="s">
        <v>107</v>
      </c>
      <c r="K55" s="60" t="s">
        <v>107</v>
      </c>
      <c r="L55" s="60">
        <v>987</v>
      </c>
    </row>
    <row r="56" spans="1:12" ht="15">
      <c r="A56" s="60" t="s">
        <v>198</v>
      </c>
      <c r="B56" s="60" t="s">
        <v>199</v>
      </c>
      <c r="C56" s="63">
        <v>896907</v>
      </c>
      <c r="D56" s="62">
        <v>500000</v>
      </c>
      <c r="E56" s="62">
        <v>0</v>
      </c>
      <c r="F56" s="64">
        <v>55</v>
      </c>
      <c r="G56" s="74">
        <v>0</v>
      </c>
      <c r="H56" s="26">
        <v>70</v>
      </c>
      <c r="I56" s="65">
        <v>1</v>
      </c>
      <c r="J56" s="60" t="s">
        <v>98</v>
      </c>
      <c r="K56" s="60" t="s">
        <v>169</v>
      </c>
      <c r="L56" s="60">
        <v>377</v>
      </c>
    </row>
    <row r="57" spans="1:12" ht="15">
      <c r="A57" s="60" t="s">
        <v>200</v>
      </c>
      <c r="B57" s="60" t="s">
        <v>201</v>
      </c>
      <c r="C57" s="62">
        <v>671213</v>
      </c>
      <c r="D57" s="62">
        <v>402000</v>
      </c>
      <c r="E57" s="63">
        <v>98000</v>
      </c>
      <c r="F57" s="64">
        <v>59</v>
      </c>
      <c r="G57" s="74">
        <v>14</v>
      </c>
      <c r="H57" s="26">
        <v>92.5</v>
      </c>
      <c r="I57" s="65">
        <v>3</v>
      </c>
      <c r="J57" s="60" t="s">
        <v>98</v>
      </c>
      <c r="K57" s="60" t="s">
        <v>98</v>
      </c>
      <c r="L57" s="61">
        <v>266</v>
      </c>
    </row>
    <row r="58" spans="1:12" ht="15">
      <c r="A58" s="60" t="s">
        <v>202</v>
      </c>
      <c r="B58" s="60" t="s">
        <v>203</v>
      </c>
      <c r="C58" s="62">
        <v>453219</v>
      </c>
      <c r="D58" s="62">
        <v>220000</v>
      </c>
      <c r="E58" s="63">
        <v>130000</v>
      </c>
      <c r="F58" s="64">
        <v>48</v>
      </c>
      <c r="G58" s="74">
        <v>28</v>
      </c>
      <c r="H58" s="26">
        <v>95</v>
      </c>
      <c r="I58" s="65">
        <v>3</v>
      </c>
      <c r="J58" s="60" t="s">
        <v>98</v>
      </c>
      <c r="K58" s="60" t="s">
        <v>98</v>
      </c>
      <c r="L58" s="61">
        <v>607</v>
      </c>
    </row>
    <row r="59" spans="1:12" ht="15">
      <c r="A59" s="60" t="s">
        <v>204</v>
      </c>
      <c r="B59" s="60" t="s">
        <v>205</v>
      </c>
      <c r="C59" s="63">
        <v>1297913</v>
      </c>
      <c r="D59" s="62">
        <v>648000</v>
      </c>
      <c r="E59" s="62">
        <v>0</v>
      </c>
      <c r="F59" s="64">
        <v>49</v>
      </c>
      <c r="G59" s="74">
        <v>0</v>
      </c>
      <c r="H59" s="26">
        <v>97.5</v>
      </c>
      <c r="I59" s="65">
        <v>1</v>
      </c>
      <c r="J59" s="60" t="s">
        <v>107</v>
      </c>
      <c r="K59" s="60" t="s">
        <v>108</v>
      </c>
      <c r="L59" s="60">
        <v>1019</v>
      </c>
    </row>
    <row r="60" spans="1:12" ht="15">
      <c r="A60" s="60" t="s">
        <v>206</v>
      </c>
      <c r="B60" s="60" t="s">
        <v>207</v>
      </c>
      <c r="C60" s="62">
        <v>653000</v>
      </c>
      <c r="D60" s="62">
        <v>325000</v>
      </c>
      <c r="E60" s="63">
        <v>0</v>
      </c>
      <c r="F60" s="64">
        <v>49</v>
      </c>
      <c r="G60" s="74">
        <v>0</v>
      </c>
      <c r="H60" s="26">
        <v>72.5</v>
      </c>
      <c r="I60" s="65">
        <v>3</v>
      </c>
      <c r="J60" s="60" t="s">
        <v>107</v>
      </c>
      <c r="K60" s="60" t="s">
        <v>108</v>
      </c>
      <c r="L60" s="61">
        <v>1078</v>
      </c>
    </row>
    <row r="61" spans="1:12" ht="15">
      <c r="A61" s="60" t="s">
        <v>208</v>
      </c>
      <c r="B61" s="60" t="s">
        <v>209</v>
      </c>
      <c r="C61" s="62">
        <v>836306</v>
      </c>
      <c r="D61" s="62">
        <v>418000</v>
      </c>
      <c r="E61" s="63">
        <v>249000</v>
      </c>
      <c r="F61" s="64">
        <v>49</v>
      </c>
      <c r="G61" s="74">
        <v>29</v>
      </c>
      <c r="H61" s="26">
        <v>100</v>
      </c>
      <c r="I61" s="65">
        <v>3</v>
      </c>
      <c r="J61" s="60" t="s">
        <v>107</v>
      </c>
      <c r="K61" s="60" t="s">
        <v>108</v>
      </c>
      <c r="L61" s="61">
        <v>697</v>
      </c>
    </row>
    <row r="62" spans="1:12" ht="15">
      <c r="A62" s="60" t="s">
        <v>210</v>
      </c>
      <c r="B62" s="60" t="s">
        <v>211</v>
      </c>
      <c r="C62" s="62">
        <v>1097673</v>
      </c>
      <c r="D62" s="62">
        <v>548000</v>
      </c>
      <c r="E62" s="63">
        <v>0</v>
      </c>
      <c r="F62" s="64">
        <v>49</v>
      </c>
      <c r="G62" s="74">
        <v>0</v>
      </c>
      <c r="H62" s="26">
        <v>80</v>
      </c>
      <c r="I62" s="65">
        <v>3</v>
      </c>
      <c r="J62" s="60" t="s">
        <v>98</v>
      </c>
      <c r="K62" s="60" t="s">
        <v>98</v>
      </c>
      <c r="L62" s="61">
        <v>543</v>
      </c>
    </row>
    <row r="63" spans="1:12" ht="15">
      <c r="A63" s="60" t="s">
        <v>212</v>
      </c>
      <c r="B63" s="60" t="s">
        <v>213</v>
      </c>
      <c r="C63" s="62">
        <v>84914</v>
      </c>
      <c r="D63" s="62">
        <v>50000</v>
      </c>
      <c r="E63" s="62">
        <v>0</v>
      </c>
      <c r="F63" s="64">
        <v>58</v>
      </c>
      <c r="G63" s="74">
        <v>0</v>
      </c>
      <c r="H63" s="26">
        <v>95</v>
      </c>
      <c r="I63" s="65">
        <v>2</v>
      </c>
      <c r="J63" s="60" t="s">
        <v>104</v>
      </c>
      <c r="K63" s="60" t="s">
        <v>104</v>
      </c>
      <c r="L63" s="60">
        <v>389</v>
      </c>
    </row>
    <row r="64" spans="1:12" ht="15">
      <c r="A64" s="60" t="s">
        <v>214</v>
      </c>
      <c r="B64" s="60" t="s">
        <v>215</v>
      </c>
      <c r="C64" s="63">
        <v>465802</v>
      </c>
      <c r="D64" s="62">
        <v>279000</v>
      </c>
      <c r="E64" s="62">
        <v>0</v>
      </c>
      <c r="F64" s="64">
        <v>59</v>
      </c>
      <c r="G64" s="74">
        <v>0</v>
      </c>
      <c r="H64" s="26">
        <v>100</v>
      </c>
      <c r="I64" s="65">
        <v>1</v>
      </c>
      <c r="J64" s="60" t="s">
        <v>104</v>
      </c>
      <c r="K64" s="60" t="s">
        <v>104</v>
      </c>
      <c r="L64" s="60">
        <v>433</v>
      </c>
    </row>
    <row r="65" spans="1:12" ht="15">
      <c r="A65" s="60" t="s">
        <v>216</v>
      </c>
      <c r="B65" s="60" t="s">
        <v>217</v>
      </c>
      <c r="C65" s="62">
        <v>1189694</v>
      </c>
      <c r="D65" s="62">
        <v>594000</v>
      </c>
      <c r="E65" s="63">
        <v>356000</v>
      </c>
      <c r="F65" s="64">
        <v>49</v>
      </c>
      <c r="G65" s="74">
        <v>29</v>
      </c>
      <c r="H65" s="26">
        <v>95</v>
      </c>
      <c r="I65" s="65">
        <v>3</v>
      </c>
      <c r="J65" s="60" t="s">
        <v>107</v>
      </c>
      <c r="K65" s="60" t="s">
        <v>108</v>
      </c>
      <c r="L65" s="61">
        <v>850</v>
      </c>
    </row>
    <row r="66" spans="1:12" ht="15">
      <c r="A66" s="60" t="s">
        <v>218</v>
      </c>
      <c r="B66" s="60" t="s">
        <v>219</v>
      </c>
      <c r="C66" s="63">
        <v>442748</v>
      </c>
      <c r="D66" s="62">
        <v>265000</v>
      </c>
      <c r="E66" s="62">
        <v>0</v>
      </c>
      <c r="F66" s="64">
        <v>59</v>
      </c>
      <c r="G66" s="74">
        <v>0</v>
      </c>
      <c r="H66" s="26">
        <v>80</v>
      </c>
      <c r="I66" s="65">
        <v>1</v>
      </c>
      <c r="J66" s="60" t="s">
        <v>98</v>
      </c>
      <c r="K66" s="60" t="s">
        <v>118</v>
      </c>
      <c r="L66" s="60">
        <v>297</v>
      </c>
    </row>
    <row r="67" spans="1:12" ht="15">
      <c r="A67" s="60" t="s">
        <v>220</v>
      </c>
      <c r="B67" s="60" t="s">
        <v>221</v>
      </c>
      <c r="C67" s="62">
        <v>814780</v>
      </c>
      <c r="D67" s="62">
        <v>485000</v>
      </c>
      <c r="E67" s="62">
        <v>0</v>
      </c>
      <c r="F67" s="64">
        <v>59</v>
      </c>
      <c r="G67" s="74">
        <v>0</v>
      </c>
      <c r="H67" s="26">
        <v>98</v>
      </c>
      <c r="I67" s="65">
        <v>2</v>
      </c>
      <c r="J67" s="60" t="s">
        <v>104</v>
      </c>
      <c r="K67" s="60" t="s">
        <v>104</v>
      </c>
      <c r="L67" s="60">
        <v>241</v>
      </c>
    </row>
    <row r="68" spans="1:12" ht="15">
      <c r="A68" s="60" t="s">
        <v>222</v>
      </c>
      <c r="B68" s="60" t="s">
        <v>223</v>
      </c>
      <c r="C68" s="63">
        <v>436000</v>
      </c>
      <c r="D68" s="62">
        <v>218000</v>
      </c>
      <c r="E68" s="62">
        <v>130000</v>
      </c>
      <c r="F68" s="64">
        <v>50</v>
      </c>
      <c r="G68" s="74">
        <v>29</v>
      </c>
      <c r="H68" s="26">
        <v>87.5</v>
      </c>
      <c r="I68" s="65">
        <v>1</v>
      </c>
      <c r="J68" s="60" t="s">
        <v>95</v>
      </c>
      <c r="K68" s="60" t="s">
        <v>224</v>
      </c>
      <c r="L68" s="60">
        <v>650</v>
      </c>
    </row>
    <row r="69" spans="1:12" ht="15">
      <c r="A69" s="60" t="s">
        <v>225</v>
      </c>
      <c r="B69" s="60" t="s">
        <v>226</v>
      </c>
      <c r="C69" s="63">
        <v>564723</v>
      </c>
      <c r="D69" s="62">
        <v>338000</v>
      </c>
      <c r="E69" s="62">
        <v>0</v>
      </c>
      <c r="F69" s="64">
        <v>59</v>
      </c>
      <c r="G69" s="74">
        <v>0</v>
      </c>
      <c r="H69" s="26">
        <v>100</v>
      </c>
      <c r="I69" s="65">
        <v>1</v>
      </c>
      <c r="J69" s="60" t="s">
        <v>98</v>
      </c>
      <c r="K69" s="60" t="s">
        <v>169</v>
      </c>
      <c r="L69" s="60">
        <v>282</v>
      </c>
    </row>
    <row r="70" spans="1:12" ht="15">
      <c r="A70" s="60" t="s">
        <v>227</v>
      </c>
      <c r="B70" s="60" t="s">
        <v>228</v>
      </c>
      <c r="C70" s="62">
        <v>693000</v>
      </c>
      <c r="D70" s="62">
        <v>346000</v>
      </c>
      <c r="E70" s="63">
        <v>0</v>
      </c>
      <c r="F70" s="64">
        <v>49</v>
      </c>
      <c r="G70" s="74">
        <v>0</v>
      </c>
      <c r="H70" s="26">
        <v>75</v>
      </c>
      <c r="I70" s="65">
        <v>3</v>
      </c>
      <c r="J70" s="60" t="s">
        <v>107</v>
      </c>
      <c r="K70" s="60" t="s">
        <v>108</v>
      </c>
      <c r="L70" s="61">
        <v>801</v>
      </c>
    </row>
    <row r="71" spans="1:12" ht="15">
      <c r="A71" s="60" t="s">
        <v>229</v>
      </c>
      <c r="B71" s="60" t="s">
        <v>230</v>
      </c>
      <c r="C71" s="62">
        <v>1628277</v>
      </c>
      <c r="D71" s="62">
        <v>651000</v>
      </c>
      <c r="E71" s="62">
        <v>0</v>
      </c>
      <c r="F71" s="64">
        <v>39</v>
      </c>
      <c r="G71" s="74">
        <v>0</v>
      </c>
      <c r="H71" s="26">
        <v>90</v>
      </c>
      <c r="I71" s="65">
        <v>2</v>
      </c>
      <c r="J71" s="60" t="s">
        <v>95</v>
      </c>
      <c r="K71" s="60" t="s">
        <v>224</v>
      </c>
      <c r="L71" s="60">
        <v>1960</v>
      </c>
    </row>
    <row r="72" spans="1:12" ht="15">
      <c r="A72" s="60" t="s">
        <v>231</v>
      </c>
      <c r="B72" s="60" t="s">
        <v>232</v>
      </c>
      <c r="C72" s="63">
        <v>355000</v>
      </c>
      <c r="D72" s="62">
        <v>213000</v>
      </c>
      <c r="E72" s="62">
        <v>0</v>
      </c>
      <c r="F72" s="64">
        <v>60</v>
      </c>
      <c r="G72" s="74">
        <v>0</v>
      </c>
      <c r="H72" s="26">
        <v>100</v>
      </c>
      <c r="I72" s="65">
        <v>1</v>
      </c>
      <c r="J72" s="60" t="s">
        <v>98</v>
      </c>
      <c r="K72" s="60" t="s">
        <v>98</v>
      </c>
      <c r="L72" s="60">
        <v>487</v>
      </c>
    </row>
    <row r="73" spans="1:12" ht="15">
      <c r="A73" s="60" t="s">
        <v>233</v>
      </c>
      <c r="B73" s="60" t="s">
        <v>234</v>
      </c>
      <c r="C73" s="63">
        <v>677000</v>
      </c>
      <c r="D73" s="62">
        <v>338000</v>
      </c>
      <c r="E73" s="62">
        <v>203000</v>
      </c>
      <c r="F73" s="64">
        <v>49</v>
      </c>
      <c r="G73" s="74">
        <v>29</v>
      </c>
      <c r="H73" s="26">
        <v>85</v>
      </c>
      <c r="I73" s="65">
        <v>1</v>
      </c>
      <c r="J73" s="60" t="s">
        <v>98</v>
      </c>
      <c r="K73" s="60" t="s">
        <v>127</v>
      </c>
      <c r="L73" s="60">
        <v>761</v>
      </c>
    </row>
    <row r="74" spans="1:12" ht="15">
      <c r="A74" s="60" t="s">
        <v>235</v>
      </c>
      <c r="B74" s="60" t="s">
        <v>236</v>
      </c>
      <c r="C74" s="62">
        <v>2805144</v>
      </c>
      <c r="D74" s="62">
        <v>1000000</v>
      </c>
      <c r="E74" s="63">
        <v>0</v>
      </c>
      <c r="F74" s="64">
        <v>35</v>
      </c>
      <c r="G74" s="74">
        <v>0</v>
      </c>
      <c r="H74" s="26">
        <v>95</v>
      </c>
      <c r="I74" s="65">
        <v>3</v>
      </c>
      <c r="J74" s="60" t="s">
        <v>104</v>
      </c>
      <c r="K74" s="60" t="s">
        <v>104</v>
      </c>
      <c r="L74" s="61">
        <v>1609</v>
      </c>
    </row>
    <row r="75" spans="1:12" ht="15">
      <c r="A75" s="60" t="s">
        <v>237</v>
      </c>
      <c r="B75" s="60" t="s">
        <v>238</v>
      </c>
      <c r="C75" s="62">
        <v>458000</v>
      </c>
      <c r="D75" s="62">
        <v>229000</v>
      </c>
      <c r="E75" s="63">
        <v>0</v>
      </c>
      <c r="F75" s="64">
        <v>50</v>
      </c>
      <c r="G75" s="74">
        <v>0</v>
      </c>
      <c r="H75" s="26">
        <v>95</v>
      </c>
      <c r="I75" s="65">
        <v>3</v>
      </c>
      <c r="J75" s="60" t="s">
        <v>104</v>
      </c>
      <c r="K75" s="60" t="s">
        <v>104</v>
      </c>
      <c r="L75" s="61">
        <v>604</v>
      </c>
    </row>
    <row r="76" spans="1:12" ht="15">
      <c r="A76" s="60" t="s">
        <v>239</v>
      </c>
      <c r="B76" s="60" t="s">
        <v>240</v>
      </c>
      <c r="C76" s="62">
        <v>500000</v>
      </c>
      <c r="D76" s="62">
        <v>200000</v>
      </c>
      <c r="E76" s="63">
        <v>150000</v>
      </c>
      <c r="F76" s="64">
        <v>40</v>
      </c>
      <c r="G76" s="74">
        <v>30</v>
      </c>
      <c r="H76" s="26">
        <v>92.5</v>
      </c>
      <c r="I76" s="65">
        <v>3</v>
      </c>
      <c r="J76" s="60" t="s">
        <v>107</v>
      </c>
      <c r="K76" s="60" t="s">
        <v>107</v>
      </c>
      <c r="L76" s="61">
        <v>1998</v>
      </c>
    </row>
    <row r="77" spans="1:12" ht="15">
      <c r="A77" s="60" t="s">
        <v>241</v>
      </c>
      <c r="B77" s="60" t="s">
        <v>242</v>
      </c>
      <c r="C77" s="62">
        <v>503608</v>
      </c>
      <c r="D77" s="62">
        <v>302000</v>
      </c>
      <c r="E77" s="63">
        <v>100000</v>
      </c>
      <c r="F77" s="64">
        <v>59</v>
      </c>
      <c r="G77" s="74">
        <v>19</v>
      </c>
      <c r="H77" s="26">
        <v>92.5</v>
      </c>
      <c r="I77" s="65">
        <v>3</v>
      </c>
      <c r="J77" s="60" t="s">
        <v>98</v>
      </c>
      <c r="K77" s="60" t="s">
        <v>98</v>
      </c>
      <c r="L77" s="61">
        <v>155</v>
      </c>
    </row>
    <row r="78" spans="1:12" ht="15">
      <c r="A78" s="60" t="s">
        <v>243</v>
      </c>
      <c r="B78" s="60" t="s">
        <v>244</v>
      </c>
      <c r="C78" s="62">
        <v>765577</v>
      </c>
      <c r="D78" s="62">
        <v>382000</v>
      </c>
      <c r="E78" s="62">
        <v>229000</v>
      </c>
      <c r="F78" s="64">
        <v>49</v>
      </c>
      <c r="G78" s="74">
        <v>29</v>
      </c>
      <c r="H78" s="26">
        <v>95</v>
      </c>
      <c r="I78" s="65">
        <v>2</v>
      </c>
      <c r="J78" s="60" t="s">
        <v>98</v>
      </c>
      <c r="K78" s="60" t="s">
        <v>118</v>
      </c>
      <c r="L78" s="60">
        <v>1390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L41"/>
  <sheetViews>
    <sheetView zoomScalePageLayoutView="0" workbookViewId="0" topLeftCell="A1">
      <selection activeCell="G11" sqref="G11"/>
    </sheetView>
  </sheetViews>
  <sheetFormatPr defaultColWidth="9.140625" defaultRowHeight="15"/>
  <cols>
    <col min="9" max="9" width="22.140625" style="0" customWidth="1"/>
    <col min="13" max="13" width="24.00390625" style="0" customWidth="1"/>
  </cols>
  <sheetData>
    <row r="3" ht="15">
      <c r="C3" s="5" t="s">
        <v>260</v>
      </c>
    </row>
    <row r="4" spans="3:6" ht="15">
      <c r="C4" s="5" t="s">
        <v>82</v>
      </c>
      <c r="F4" s="5" t="s">
        <v>83</v>
      </c>
    </row>
    <row r="5" ht="15">
      <c r="F5" s="5" t="s">
        <v>84</v>
      </c>
    </row>
    <row r="6" spans="11:12" ht="15">
      <c r="K6" t="s">
        <v>60</v>
      </c>
      <c r="L6" t="s">
        <v>61</v>
      </c>
    </row>
    <row r="7" spans="11:12" ht="15">
      <c r="K7" t="s">
        <v>62</v>
      </c>
      <c r="L7" t="s">
        <v>63</v>
      </c>
    </row>
    <row r="8" spans="11:12" ht="15.75" thickBot="1">
      <c r="K8" t="s">
        <v>64</v>
      </c>
      <c r="L8" t="s">
        <v>65</v>
      </c>
    </row>
    <row r="9" spans="3:12" ht="15.75" thickBot="1">
      <c r="C9" s="116" t="s">
        <v>81</v>
      </c>
      <c r="D9" s="117"/>
      <c r="E9" s="117"/>
      <c r="F9" s="118"/>
      <c r="K9" t="s">
        <v>66</v>
      </c>
      <c r="L9" t="s">
        <v>67</v>
      </c>
    </row>
    <row r="10" spans="3:12" ht="15.75" thickBot="1">
      <c r="C10" s="52" t="s">
        <v>80</v>
      </c>
      <c r="D10" s="53" t="s">
        <v>79</v>
      </c>
      <c r="E10" s="52" t="s">
        <v>78</v>
      </c>
      <c r="F10" s="51" t="s">
        <v>60</v>
      </c>
      <c r="K10" t="s">
        <v>68</v>
      </c>
      <c r="L10" t="s">
        <v>69</v>
      </c>
    </row>
    <row r="11" spans="3:12" ht="15">
      <c r="C11" s="50" t="s">
        <v>77</v>
      </c>
      <c r="D11" s="29">
        <v>52</v>
      </c>
      <c r="E11" s="28">
        <v>173</v>
      </c>
      <c r="F11" s="49">
        <f>D11/POWER((E11/100),2)</f>
        <v>17.374452871796585</v>
      </c>
      <c r="K11" t="s">
        <v>70</v>
      </c>
      <c r="L11" t="s">
        <v>71</v>
      </c>
    </row>
    <row r="12" spans="3:12" ht="15">
      <c r="C12" s="48" t="s">
        <v>76</v>
      </c>
      <c r="D12" s="30">
        <v>95</v>
      </c>
      <c r="E12" s="26">
        <v>185</v>
      </c>
      <c r="F12" s="47">
        <f>D12/POWER((E12/100),2)</f>
        <v>27.757487216946675</v>
      </c>
      <c r="G12" s="5"/>
      <c r="K12" t="s">
        <v>72</v>
      </c>
      <c r="L12" t="s">
        <v>73</v>
      </c>
    </row>
    <row r="13" spans="3:7" ht="15">
      <c r="C13" s="48" t="s">
        <v>75</v>
      </c>
      <c r="D13" s="30">
        <v>68</v>
      </c>
      <c r="E13" s="26">
        <v>180</v>
      </c>
      <c r="F13" s="47">
        <f>D13/POWER((E13/100),2)</f>
        <v>20.98765432098765</v>
      </c>
      <c r="G13" s="5"/>
    </row>
    <row r="14" spans="3:7" ht="15.75" thickBot="1">
      <c r="C14" s="46" t="s">
        <v>74</v>
      </c>
      <c r="D14" s="31">
        <v>124</v>
      </c>
      <c r="E14" s="27">
        <v>168</v>
      </c>
      <c r="F14" s="45">
        <f>D14/POWER((E14/100),2)</f>
        <v>43.9342403628118</v>
      </c>
      <c r="G14" s="5"/>
    </row>
    <row r="18" spans="3:9" ht="15">
      <c r="C18" s="5" t="s">
        <v>85</v>
      </c>
      <c r="D18" s="5"/>
      <c r="E18" s="5"/>
      <c r="G18" s="5" t="s">
        <v>83</v>
      </c>
      <c r="H18" s="5"/>
      <c r="I18" s="5"/>
    </row>
    <row r="19" spans="3:9" ht="15">
      <c r="C19" s="5"/>
      <c r="D19" s="5"/>
      <c r="E19" s="5"/>
      <c r="G19" s="5" t="s">
        <v>86</v>
      </c>
      <c r="H19" s="5"/>
      <c r="I19" s="5"/>
    </row>
    <row r="20" s="5" customFormat="1" ht="15">
      <c r="G20" s="5" t="s">
        <v>90</v>
      </c>
    </row>
    <row r="21" ht="15.75" thickBot="1"/>
    <row r="22" spans="3:6" ht="15.75" thickBot="1">
      <c r="C22" s="116" t="s">
        <v>81</v>
      </c>
      <c r="D22" s="117"/>
      <c r="E22" s="117"/>
      <c r="F22" s="118"/>
    </row>
    <row r="23" spans="3:6" ht="15.75" thickBot="1">
      <c r="C23" s="52" t="s">
        <v>80</v>
      </c>
      <c r="D23" s="53" t="s">
        <v>79</v>
      </c>
      <c r="E23" s="52" t="s">
        <v>78</v>
      </c>
      <c r="F23" s="51" t="s">
        <v>60</v>
      </c>
    </row>
    <row r="24" spans="3:7" ht="15">
      <c r="C24" s="50" t="s">
        <v>77</v>
      </c>
      <c r="D24" s="29">
        <v>52</v>
      </c>
      <c r="E24" s="28">
        <v>173</v>
      </c>
      <c r="F24" s="49">
        <f>D24/POWER((E24/100),2)</f>
        <v>17.374452871796585</v>
      </c>
      <c r="G24" s="5"/>
    </row>
    <row r="25" spans="3:7" ht="15">
      <c r="C25" s="48" t="s">
        <v>76</v>
      </c>
      <c r="D25" s="30">
        <v>95</v>
      </c>
      <c r="E25" s="26">
        <v>185</v>
      </c>
      <c r="F25" s="47">
        <f>D25/POWER((E25/100),2)</f>
        <v>27.757487216946675</v>
      </c>
      <c r="G25" s="5"/>
    </row>
    <row r="26" spans="3:7" ht="15">
      <c r="C26" s="48" t="s">
        <v>75</v>
      </c>
      <c r="D26" s="30">
        <v>68</v>
      </c>
      <c r="E26" s="26">
        <v>180</v>
      </c>
      <c r="F26" s="47">
        <f>D26/POWER((E26/100),2)</f>
        <v>20.98765432098765</v>
      </c>
      <c r="G26" s="5"/>
    </row>
    <row r="27" spans="3:7" ht="15.75" thickBot="1">
      <c r="C27" s="46" t="s">
        <v>74</v>
      </c>
      <c r="D27" s="31">
        <v>124</v>
      </c>
      <c r="E27" s="27">
        <v>168</v>
      </c>
      <c r="F27" s="45">
        <f>D27/POWER((E27/100),2)</f>
        <v>43.9342403628118</v>
      </c>
      <c r="G27" s="5"/>
    </row>
    <row r="31" spans="3:9" ht="15">
      <c r="C31" s="5" t="s">
        <v>87</v>
      </c>
      <c r="D31" s="5"/>
      <c r="E31" s="5"/>
      <c r="F31" s="5"/>
      <c r="G31" s="5" t="s">
        <v>83</v>
      </c>
      <c r="H31" s="5"/>
      <c r="I31" s="5"/>
    </row>
    <row r="32" spans="3:9" ht="15">
      <c r="C32" s="5"/>
      <c r="D32" s="5"/>
      <c r="E32" s="5"/>
      <c r="F32" s="5"/>
      <c r="G32" s="5" t="s">
        <v>86</v>
      </c>
      <c r="H32" s="5"/>
      <c r="I32" s="5"/>
    </row>
    <row r="33" spans="3:9" ht="15">
      <c r="C33" s="5"/>
      <c r="D33" s="5"/>
      <c r="E33" s="5"/>
      <c r="F33" s="5"/>
      <c r="G33" s="5" t="s">
        <v>88</v>
      </c>
      <c r="H33" s="5"/>
      <c r="I33" s="5"/>
    </row>
    <row r="34" s="5" customFormat="1" ht="15">
      <c r="G34" s="5" t="s">
        <v>89</v>
      </c>
    </row>
    <row r="35" spans="3:9" ht="15.75" thickBot="1">
      <c r="C35" s="5"/>
      <c r="D35" s="5"/>
      <c r="E35" s="5"/>
      <c r="F35" s="5"/>
      <c r="G35" s="5"/>
      <c r="H35" s="5"/>
      <c r="I35" s="5"/>
    </row>
    <row r="36" spans="3:9" ht="15.75" thickBot="1">
      <c r="C36" s="116" t="s">
        <v>81</v>
      </c>
      <c r="D36" s="117"/>
      <c r="E36" s="117"/>
      <c r="F36" s="118"/>
      <c r="G36" s="5"/>
      <c r="H36" s="5"/>
      <c r="I36" s="5"/>
    </row>
    <row r="37" spans="3:9" ht="15.75" thickBot="1">
      <c r="C37" s="52" t="s">
        <v>80</v>
      </c>
      <c r="D37" s="53" t="s">
        <v>79</v>
      </c>
      <c r="E37" s="52" t="s">
        <v>78</v>
      </c>
      <c r="F37" s="51" t="s">
        <v>60</v>
      </c>
      <c r="G37" s="5"/>
      <c r="H37" s="5"/>
      <c r="I37" s="5"/>
    </row>
    <row r="38" spans="3:9" ht="15">
      <c r="C38" s="50" t="s">
        <v>77</v>
      </c>
      <c r="D38" s="29">
        <v>52</v>
      </c>
      <c r="E38" s="28">
        <v>173</v>
      </c>
      <c r="F38" s="49">
        <f>D38/POWER((E38/100),2)</f>
        <v>17.374452871796585</v>
      </c>
      <c r="G38" s="5"/>
      <c r="H38" s="5"/>
      <c r="I38" s="5"/>
    </row>
    <row r="39" spans="3:9" ht="15">
      <c r="C39" s="48" t="s">
        <v>76</v>
      </c>
      <c r="D39" s="30">
        <v>95</v>
      </c>
      <c r="E39" s="26">
        <v>185</v>
      </c>
      <c r="F39" s="47">
        <f>D39/POWER((E39/100),2)</f>
        <v>27.757487216946675</v>
      </c>
      <c r="G39" s="5"/>
      <c r="H39" s="5"/>
      <c r="I39" s="5"/>
    </row>
    <row r="40" spans="3:9" ht="15">
      <c r="C40" s="48" t="s">
        <v>75</v>
      </c>
      <c r="D40" s="30">
        <v>68</v>
      </c>
      <c r="E40" s="26">
        <v>180</v>
      </c>
      <c r="F40" s="47">
        <f>D40/POWER((E40/100),2)</f>
        <v>20.98765432098765</v>
      </c>
      <c r="G40" s="5"/>
      <c r="H40" s="5"/>
      <c r="I40" s="5"/>
    </row>
    <row r="41" spans="3:9" ht="15.75" thickBot="1">
      <c r="C41" s="46" t="s">
        <v>74</v>
      </c>
      <c r="D41" s="31">
        <v>124</v>
      </c>
      <c r="E41" s="27">
        <v>168</v>
      </c>
      <c r="F41" s="45">
        <f>D41/POWER((E41/100),2)</f>
        <v>43.9342403628118</v>
      </c>
      <c r="G41" s="5"/>
      <c r="H41" s="5"/>
      <c r="I41" s="5"/>
    </row>
  </sheetData>
  <sheetProtection/>
  <mergeCells count="3">
    <mergeCell ref="C9:F9"/>
    <mergeCell ref="C22:F22"/>
    <mergeCell ref="C36:F3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8.28125" style="0" bestFit="1" customWidth="1"/>
    <col min="3" max="3" width="7.421875" style="0" customWidth="1"/>
    <col min="4" max="4" width="10.00390625" style="0" bestFit="1" customWidth="1"/>
    <col min="5" max="5" width="4.8515625" style="0" bestFit="1" customWidth="1"/>
    <col min="6" max="6" width="29.57421875" style="0" customWidth="1"/>
  </cols>
  <sheetData>
    <row r="2" ht="15">
      <c r="C2" s="82" t="s">
        <v>267</v>
      </c>
    </row>
    <row r="3" spans="3:4" ht="15">
      <c r="C3" s="5" t="s">
        <v>300</v>
      </c>
      <c r="D3" s="5" t="s">
        <v>301</v>
      </c>
    </row>
    <row r="4" ht="15.75" thickBot="1">
      <c r="C4" s="5" t="s">
        <v>302</v>
      </c>
    </row>
    <row r="5" spans="2:6" ht="15.75" thickBot="1">
      <c r="B5" s="83" t="s">
        <v>268</v>
      </c>
      <c r="C5" s="84" t="s">
        <v>269</v>
      </c>
      <c r="D5" s="83" t="s">
        <v>80</v>
      </c>
      <c r="E5" s="84" t="s">
        <v>270</v>
      </c>
      <c r="F5" s="83" t="s">
        <v>299</v>
      </c>
    </row>
    <row r="6" spans="2:6" ht="15">
      <c r="B6" s="11" t="s">
        <v>271</v>
      </c>
      <c r="C6" s="29" t="s">
        <v>282</v>
      </c>
      <c r="D6" s="28" t="s">
        <v>287</v>
      </c>
      <c r="E6" s="28">
        <v>30</v>
      </c>
      <c r="F6" s="49">
        <v>10913</v>
      </c>
    </row>
    <row r="7" spans="2:6" ht="15">
      <c r="B7" s="12" t="s">
        <v>272</v>
      </c>
      <c r="C7" s="30" t="s">
        <v>282</v>
      </c>
      <c r="D7" s="26" t="s">
        <v>288</v>
      </c>
      <c r="E7" s="26">
        <v>16</v>
      </c>
      <c r="F7" s="47">
        <v>22586</v>
      </c>
    </row>
    <row r="8" spans="2:6" ht="15">
      <c r="B8" s="12" t="s">
        <v>273</v>
      </c>
      <c r="C8" s="30" t="s">
        <v>282</v>
      </c>
      <c r="D8" s="26" t="s">
        <v>289</v>
      </c>
      <c r="E8" s="26">
        <v>16</v>
      </c>
      <c r="F8" s="47">
        <v>3255</v>
      </c>
    </row>
    <row r="9" spans="2:6" ht="15">
      <c r="B9" s="12" t="s">
        <v>274</v>
      </c>
      <c r="C9" s="30" t="s">
        <v>283</v>
      </c>
      <c r="D9" s="26" t="s">
        <v>290</v>
      </c>
      <c r="E9" s="26">
        <v>6</v>
      </c>
      <c r="F9" s="47">
        <v>15598</v>
      </c>
    </row>
    <row r="10" spans="2:6" ht="15">
      <c r="B10" s="12" t="s">
        <v>275</v>
      </c>
      <c r="C10" s="30" t="s">
        <v>284</v>
      </c>
      <c r="D10" s="26" t="s">
        <v>291</v>
      </c>
      <c r="E10" s="26">
        <v>5</v>
      </c>
      <c r="F10" s="47">
        <v>13497</v>
      </c>
    </row>
    <row r="11" spans="2:6" ht="15">
      <c r="B11" s="12" t="s">
        <v>276</v>
      </c>
      <c r="C11" s="30" t="s">
        <v>282</v>
      </c>
      <c r="D11" s="26" t="s">
        <v>292</v>
      </c>
      <c r="E11" s="26">
        <v>11</v>
      </c>
      <c r="F11" s="47">
        <v>3830</v>
      </c>
    </row>
    <row r="12" spans="2:6" ht="15">
      <c r="B12" s="12" t="s">
        <v>277</v>
      </c>
      <c r="C12" s="30" t="s">
        <v>282</v>
      </c>
      <c r="D12" s="26" t="s">
        <v>293</v>
      </c>
      <c r="E12" s="26">
        <v>19</v>
      </c>
      <c r="F12" s="47">
        <v>24176</v>
      </c>
    </row>
    <row r="13" spans="2:6" ht="15">
      <c r="B13" s="12" t="s">
        <v>278</v>
      </c>
      <c r="C13" s="30" t="s">
        <v>282</v>
      </c>
      <c r="D13" s="26" t="s">
        <v>294</v>
      </c>
      <c r="E13" s="26">
        <v>6</v>
      </c>
      <c r="F13" s="47">
        <v>24432</v>
      </c>
    </row>
    <row r="14" spans="2:6" ht="15">
      <c r="B14" s="12" t="s">
        <v>279</v>
      </c>
      <c r="C14" s="30" t="s">
        <v>282</v>
      </c>
      <c r="D14" s="26" t="s">
        <v>295</v>
      </c>
      <c r="E14" s="26">
        <v>27</v>
      </c>
      <c r="F14" s="47">
        <v>8847</v>
      </c>
    </row>
    <row r="15" spans="2:6" ht="15">
      <c r="B15" s="12" t="s">
        <v>280</v>
      </c>
      <c r="C15" s="30" t="s">
        <v>282</v>
      </c>
      <c r="D15" s="26" t="s">
        <v>296</v>
      </c>
      <c r="E15" s="26">
        <v>28</v>
      </c>
      <c r="F15" s="47">
        <v>16819</v>
      </c>
    </row>
    <row r="16" spans="2:6" ht="15">
      <c r="B16" s="12" t="s">
        <v>281</v>
      </c>
      <c r="C16" s="30" t="s">
        <v>283</v>
      </c>
      <c r="D16" s="26" t="s">
        <v>297</v>
      </c>
      <c r="E16" s="26">
        <v>15</v>
      </c>
      <c r="F16" s="47">
        <v>12803</v>
      </c>
    </row>
    <row r="17" spans="2:6" ht="15.75" thickBot="1">
      <c r="B17" s="13" t="s">
        <v>285</v>
      </c>
      <c r="C17" s="31" t="s">
        <v>286</v>
      </c>
      <c r="D17" s="27" t="s">
        <v>298</v>
      </c>
      <c r="E17" s="27">
        <v>30</v>
      </c>
      <c r="F17" s="45">
        <v>1635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0.140625" style="0" bestFit="1" customWidth="1"/>
    <col min="2" max="2" width="18.57421875" style="0" bestFit="1" customWidth="1"/>
    <col min="9" max="9" width="6.57421875" style="0" customWidth="1"/>
    <col min="10" max="10" width="11.8515625" style="0" bestFit="1" customWidth="1"/>
    <col min="11" max="11" width="10.421875" style="0" customWidth="1"/>
  </cols>
  <sheetData>
    <row r="2" ht="13.5" customHeight="1">
      <c r="B2" s="82" t="s">
        <v>263</v>
      </c>
    </row>
    <row r="4" ht="15.75" thickBot="1">
      <c r="F4" s="5" t="s">
        <v>264</v>
      </c>
    </row>
    <row r="5" spans="1:6" ht="15.75" thickBot="1">
      <c r="A5" s="32" t="s">
        <v>261</v>
      </c>
      <c r="B5" s="33" t="s">
        <v>262</v>
      </c>
      <c r="F5" s="5" t="s">
        <v>265</v>
      </c>
    </row>
    <row r="6" spans="1:11" ht="15">
      <c r="A6" s="76">
        <v>40483</v>
      </c>
      <c r="B6" s="79">
        <v>8</v>
      </c>
      <c r="F6" s="5" t="s">
        <v>303</v>
      </c>
      <c r="K6" s="5" t="s">
        <v>266</v>
      </c>
    </row>
    <row r="7" spans="1:2" ht="15">
      <c r="A7" s="77">
        <v>40484</v>
      </c>
      <c r="B7" s="80">
        <v>10</v>
      </c>
    </row>
    <row r="8" spans="1:2" ht="15">
      <c r="A8" s="77">
        <v>40485</v>
      </c>
      <c r="B8" s="80">
        <v>6</v>
      </c>
    </row>
    <row r="9" spans="1:2" ht="15">
      <c r="A9" s="77">
        <v>40486</v>
      </c>
      <c r="B9" s="80">
        <v>19</v>
      </c>
    </row>
    <row r="10" spans="1:2" ht="15">
      <c r="A10" s="77">
        <v>40487</v>
      </c>
      <c r="B10" s="80">
        <v>12</v>
      </c>
    </row>
    <row r="11" spans="1:2" ht="15">
      <c r="A11" s="77">
        <v>40490</v>
      </c>
      <c r="B11" s="80">
        <v>19</v>
      </c>
    </row>
    <row r="12" spans="1:2" ht="15">
      <c r="A12" s="77">
        <v>40491</v>
      </c>
      <c r="B12" s="80">
        <v>10</v>
      </c>
    </row>
    <row r="13" spans="1:2" ht="15">
      <c r="A13" s="77">
        <v>40492</v>
      </c>
      <c r="B13" s="80">
        <v>10</v>
      </c>
    </row>
    <row r="14" spans="1:2" ht="15">
      <c r="A14" s="77">
        <v>40493</v>
      </c>
      <c r="B14" s="80">
        <v>8</v>
      </c>
    </row>
    <row r="15" spans="1:2" ht="15">
      <c r="A15" s="77">
        <v>40494</v>
      </c>
      <c r="B15" s="80">
        <v>6</v>
      </c>
    </row>
    <row r="16" spans="1:2" ht="15">
      <c r="A16" s="77">
        <v>40497</v>
      </c>
      <c r="B16" s="80">
        <v>17</v>
      </c>
    </row>
    <row r="17" spans="1:2" ht="15">
      <c r="A17" s="77">
        <v>40498</v>
      </c>
      <c r="B17" s="80">
        <v>13</v>
      </c>
    </row>
    <row r="18" spans="1:2" ht="15">
      <c r="A18" s="77">
        <v>40499</v>
      </c>
      <c r="B18" s="80">
        <v>9</v>
      </c>
    </row>
    <row r="19" spans="1:2" ht="15">
      <c r="A19" s="77">
        <v>40500</v>
      </c>
      <c r="B19" s="80">
        <v>11</v>
      </c>
    </row>
    <row r="20" spans="1:2" ht="15">
      <c r="A20" s="77">
        <v>40501</v>
      </c>
      <c r="B20" s="80">
        <v>7</v>
      </c>
    </row>
    <row r="21" spans="1:2" ht="15">
      <c r="A21" s="77">
        <v>40504</v>
      </c>
      <c r="B21" s="80">
        <v>12</v>
      </c>
    </row>
    <row r="22" spans="1:2" ht="15">
      <c r="A22" s="77">
        <v>40505</v>
      </c>
      <c r="B22" s="80">
        <v>10</v>
      </c>
    </row>
    <row r="23" spans="1:2" ht="15">
      <c r="A23" s="77">
        <v>40506</v>
      </c>
      <c r="B23" s="80">
        <v>16</v>
      </c>
    </row>
    <row r="24" spans="1:2" ht="15">
      <c r="A24" s="77">
        <v>40507</v>
      </c>
      <c r="B24" s="80">
        <v>6</v>
      </c>
    </row>
    <row r="25" spans="1:2" ht="15">
      <c r="A25" s="77">
        <v>40508</v>
      </c>
      <c r="B25" s="80">
        <v>8</v>
      </c>
    </row>
    <row r="26" spans="1:2" ht="15">
      <c r="A26" s="77">
        <v>40511</v>
      </c>
      <c r="B26" s="80">
        <v>20</v>
      </c>
    </row>
    <row r="27" spans="1:2" ht="15.75" thickBot="1">
      <c r="A27" s="78">
        <v>40512</v>
      </c>
      <c r="B27" s="81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79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6.00390625" style="0" bestFit="1" customWidth="1"/>
    <col min="2" max="2" width="21.421875" style="0" bestFit="1" customWidth="1"/>
    <col min="3" max="3" width="9.00390625" style="0" bestFit="1" customWidth="1"/>
    <col min="4" max="4" width="8.00390625" style="0" bestFit="1" customWidth="1"/>
    <col min="5" max="5" width="11.8515625" style="0" bestFit="1" customWidth="1"/>
    <col min="6" max="6" width="9.28125" style="0" bestFit="1" customWidth="1"/>
    <col min="7" max="7" width="6.7109375" style="0" bestFit="1" customWidth="1"/>
    <col min="8" max="8" width="6.140625" style="0" bestFit="1" customWidth="1"/>
    <col min="9" max="9" width="3.421875" style="0" bestFit="1" customWidth="1"/>
    <col min="10" max="10" width="15.421875" style="0" bestFit="1" customWidth="1"/>
    <col min="11" max="11" width="20.7109375" style="0" bestFit="1" customWidth="1"/>
    <col min="12" max="12" width="8.7109375" style="0" bestFit="1" customWidth="1"/>
  </cols>
  <sheetData>
    <row r="2" ht="15">
      <c r="B2" s="5" t="s">
        <v>304</v>
      </c>
    </row>
    <row r="3" ht="15">
      <c r="B3" s="5" t="s">
        <v>305</v>
      </c>
    </row>
    <row r="4" ht="15">
      <c r="B4" s="5" t="s">
        <v>306</v>
      </c>
    </row>
    <row r="5" ht="15.75" thickBot="1"/>
    <row r="6" spans="1:12" ht="39" thickBot="1">
      <c r="A6" s="66" t="s">
        <v>245</v>
      </c>
      <c r="B6" s="68" t="s">
        <v>246</v>
      </c>
      <c r="C6" s="69" t="s">
        <v>247</v>
      </c>
      <c r="D6" s="70" t="s">
        <v>248</v>
      </c>
      <c r="E6" s="69" t="s">
        <v>249</v>
      </c>
      <c r="F6" s="71" t="s">
        <v>250</v>
      </c>
      <c r="G6" s="71" t="s">
        <v>251</v>
      </c>
      <c r="H6" s="75" t="s">
        <v>256</v>
      </c>
      <c r="I6" s="72" t="s">
        <v>252</v>
      </c>
      <c r="J6" s="68" t="s">
        <v>253</v>
      </c>
      <c r="K6" s="68" t="s">
        <v>254</v>
      </c>
      <c r="L6" s="67" t="s">
        <v>255</v>
      </c>
    </row>
    <row r="7" spans="1:12" ht="15">
      <c r="A7" s="54" t="s">
        <v>93</v>
      </c>
      <c r="B7" s="54" t="s">
        <v>94</v>
      </c>
      <c r="C7" s="56">
        <v>314000</v>
      </c>
      <c r="D7" s="56">
        <v>157000</v>
      </c>
      <c r="E7" s="57">
        <v>37000</v>
      </c>
      <c r="F7" s="58">
        <v>50</v>
      </c>
      <c r="G7" s="73">
        <v>11</v>
      </c>
      <c r="H7" s="26">
        <v>100</v>
      </c>
      <c r="I7" s="59">
        <v>3</v>
      </c>
      <c r="J7" s="54" t="s">
        <v>95</v>
      </c>
      <c r="K7" s="54" t="s">
        <v>95</v>
      </c>
      <c r="L7" s="55">
        <v>603</v>
      </c>
    </row>
    <row r="8" spans="1:12" ht="15">
      <c r="A8" s="60" t="s">
        <v>96</v>
      </c>
      <c r="B8" s="60" t="s">
        <v>97</v>
      </c>
      <c r="C8" s="62">
        <v>288000</v>
      </c>
      <c r="D8" s="62">
        <v>172000</v>
      </c>
      <c r="E8" s="63">
        <v>57000</v>
      </c>
      <c r="F8" s="64">
        <v>59</v>
      </c>
      <c r="G8" s="74">
        <v>19</v>
      </c>
      <c r="H8" s="26">
        <v>87.5</v>
      </c>
      <c r="I8" s="65">
        <v>3</v>
      </c>
      <c r="J8" s="60" t="s">
        <v>98</v>
      </c>
      <c r="K8" s="60" t="s">
        <v>99</v>
      </c>
      <c r="L8" s="61">
        <v>337</v>
      </c>
    </row>
    <row r="9" spans="1:12" ht="15">
      <c r="A9" s="60" t="s">
        <v>100</v>
      </c>
      <c r="B9" s="60" t="s">
        <v>101</v>
      </c>
      <c r="C9" s="63">
        <v>556324</v>
      </c>
      <c r="D9" s="62">
        <v>278000</v>
      </c>
      <c r="E9" s="62">
        <v>166000</v>
      </c>
      <c r="F9" s="64">
        <v>49</v>
      </c>
      <c r="G9" s="74">
        <v>29</v>
      </c>
      <c r="H9" s="26">
        <v>100</v>
      </c>
      <c r="I9" s="65">
        <v>1</v>
      </c>
      <c r="J9" s="60" t="s">
        <v>98</v>
      </c>
      <c r="K9" s="60" t="s">
        <v>98</v>
      </c>
      <c r="L9" s="60">
        <v>704</v>
      </c>
    </row>
    <row r="10" spans="1:12" ht="15">
      <c r="A10" s="60" t="s">
        <v>102</v>
      </c>
      <c r="B10" s="60" t="s">
        <v>103</v>
      </c>
      <c r="C10" s="63">
        <v>985000</v>
      </c>
      <c r="D10" s="62">
        <v>492000</v>
      </c>
      <c r="E10" s="62">
        <v>295000</v>
      </c>
      <c r="F10" s="64">
        <v>49</v>
      </c>
      <c r="G10" s="74">
        <v>29</v>
      </c>
      <c r="H10" s="26">
        <v>77.5</v>
      </c>
      <c r="I10" s="65">
        <v>1</v>
      </c>
      <c r="J10" s="60" t="s">
        <v>104</v>
      </c>
      <c r="K10" s="60" t="s">
        <v>104</v>
      </c>
      <c r="L10" s="60">
        <v>610</v>
      </c>
    </row>
    <row r="11" spans="1:12" ht="15">
      <c r="A11" s="60" t="s">
        <v>105</v>
      </c>
      <c r="B11" s="60" t="s">
        <v>106</v>
      </c>
      <c r="C11" s="62">
        <v>1140000</v>
      </c>
      <c r="D11" s="62">
        <v>500000</v>
      </c>
      <c r="E11" s="62">
        <v>0</v>
      </c>
      <c r="F11" s="64">
        <v>43</v>
      </c>
      <c r="G11" s="74">
        <v>0</v>
      </c>
      <c r="H11" s="26">
        <v>95</v>
      </c>
      <c r="I11" s="65">
        <v>2</v>
      </c>
      <c r="J11" s="60" t="s">
        <v>107</v>
      </c>
      <c r="K11" s="60" t="s">
        <v>108</v>
      </c>
      <c r="L11" s="60">
        <v>455</v>
      </c>
    </row>
    <row r="12" spans="1:12" ht="15">
      <c r="A12" s="60" t="s">
        <v>109</v>
      </c>
      <c r="B12" s="60" t="s">
        <v>110</v>
      </c>
      <c r="C12" s="62">
        <v>500418</v>
      </c>
      <c r="D12" s="62">
        <v>300000</v>
      </c>
      <c r="E12" s="63">
        <v>100000</v>
      </c>
      <c r="F12" s="64">
        <v>59</v>
      </c>
      <c r="G12" s="74">
        <v>19</v>
      </c>
      <c r="H12" s="26">
        <v>95</v>
      </c>
      <c r="I12" s="65">
        <v>3</v>
      </c>
      <c r="J12" s="60" t="s">
        <v>104</v>
      </c>
      <c r="K12" s="60" t="s">
        <v>111</v>
      </c>
      <c r="L12" s="61">
        <v>284</v>
      </c>
    </row>
    <row r="13" spans="1:12" ht="15">
      <c r="A13" s="60" t="s">
        <v>112</v>
      </c>
      <c r="B13" s="60" t="s">
        <v>113</v>
      </c>
      <c r="C13" s="63">
        <v>530540</v>
      </c>
      <c r="D13" s="62">
        <v>300000</v>
      </c>
      <c r="E13" s="62">
        <v>0</v>
      </c>
      <c r="F13" s="64">
        <v>56</v>
      </c>
      <c r="G13" s="74">
        <v>0</v>
      </c>
      <c r="H13" s="26">
        <v>100</v>
      </c>
      <c r="I13" s="65">
        <v>1</v>
      </c>
      <c r="J13" s="60" t="s">
        <v>104</v>
      </c>
      <c r="K13" s="60" t="s">
        <v>104</v>
      </c>
      <c r="L13" s="60">
        <v>370</v>
      </c>
    </row>
    <row r="14" spans="1:12" ht="15">
      <c r="A14" s="60" t="s">
        <v>114</v>
      </c>
      <c r="B14" s="60" t="s">
        <v>115</v>
      </c>
      <c r="C14" s="63">
        <v>1218973</v>
      </c>
      <c r="D14" s="62">
        <v>609000</v>
      </c>
      <c r="E14" s="62">
        <v>0</v>
      </c>
      <c r="F14" s="64">
        <v>49</v>
      </c>
      <c r="G14" s="74">
        <v>0</v>
      </c>
      <c r="H14" s="26">
        <v>80</v>
      </c>
      <c r="I14" s="65">
        <v>1</v>
      </c>
      <c r="J14" s="60" t="s">
        <v>107</v>
      </c>
      <c r="K14" s="60" t="s">
        <v>107</v>
      </c>
      <c r="L14" s="60">
        <v>784</v>
      </c>
    </row>
    <row r="15" spans="1:12" ht="15">
      <c r="A15" s="60" t="s">
        <v>116</v>
      </c>
      <c r="B15" s="60" t="s">
        <v>117</v>
      </c>
      <c r="C15" s="63">
        <v>455456</v>
      </c>
      <c r="D15" s="62">
        <v>273000</v>
      </c>
      <c r="E15" s="62">
        <v>91000</v>
      </c>
      <c r="F15" s="64">
        <v>59</v>
      </c>
      <c r="G15" s="74">
        <v>19</v>
      </c>
      <c r="H15" s="26">
        <v>95</v>
      </c>
      <c r="I15" s="65">
        <v>1</v>
      </c>
      <c r="J15" s="60" t="s">
        <v>98</v>
      </c>
      <c r="K15" s="60" t="s">
        <v>118</v>
      </c>
      <c r="L15" s="60">
        <v>340</v>
      </c>
    </row>
    <row r="16" spans="1:12" ht="15">
      <c r="A16" s="60" t="s">
        <v>119</v>
      </c>
      <c r="B16" s="60" t="s">
        <v>120</v>
      </c>
      <c r="C16" s="62">
        <v>620000</v>
      </c>
      <c r="D16" s="62">
        <v>371000</v>
      </c>
      <c r="E16" s="63">
        <v>123000</v>
      </c>
      <c r="F16" s="64">
        <v>59</v>
      </c>
      <c r="G16" s="74">
        <v>19</v>
      </c>
      <c r="H16" s="26">
        <v>87.5</v>
      </c>
      <c r="I16" s="65">
        <v>3</v>
      </c>
      <c r="J16" s="60" t="s">
        <v>98</v>
      </c>
      <c r="K16" s="60" t="s">
        <v>118</v>
      </c>
      <c r="L16" s="61">
        <v>233</v>
      </c>
    </row>
    <row r="17" spans="1:12" ht="15">
      <c r="A17" s="60" t="s">
        <v>121</v>
      </c>
      <c r="B17" s="60" t="s">
        <v>122</v>
      </c>
      <c r="C17" s="62">
        <v>347000</v>
      </c>
      <c r="D17" s="62">
        <v>208000</v>
      </c>
      <c r="E17" s="63">
        <v>69000</v>
      </c>
      <c r="F17" s="64">
        <v>59</v>
      </c>
      <c r="G17" s="74">
        <v>19</v>
      </c>
      <c r="H17" s="26">
        <v>87.5</v>
      </c>
      <c r="I17" s="65">
        <v>3</v>
      </c>
      <c r="J17" s="60" t="s">
        <v>104</v>
      </c>
      <c r="K17" s="60" t="s">
        <v>104</v>
      </c>
      <c r="L17" s="61">
        <v>264</v>
      </c>
    </row>
    <row r="18" spans="1:12" ht="15">
      <c r="A18" s="60" t="s">
        <v>123</v>
      </c>
      <c r="B18" s="60" t="s">
        <v>124</v>
      </c>
      <c r="C18" s="63">
        <v>595803</v>
      </c>
      <c r="D18" s="62">
        <v>290000</v>
      </c>
      <c r="E18" s="62">
        <v>178000</v>
      </c>
      <c r="F18" s="64">
        <v>48</v>
      </c>
      <c r="G18" s="74">
        <v>29</v>
      </c>
      <c r="H18" s="26">
        <v>92.5</v>
      </c>
      <c r="I18" s="65">
        <v>1</v>
      </c>
      <c r="J18" s="60" t="s">
        <v>98</v>
      </c>
      <c r="K18" s="60" t="s">
        <v>118</v>
      </c>
      <c r="L18" s="60">
        <v>1210</v>
      </c>
    </row>
    <row r="19" spans="1:12" ht="15">
      <c r="A19" s="60" t="s">
        <v>125</v>
      </c>
      <c r="B19" s="60" t="s">
        <v>126</v>
      </c>
      <c r="C19" s="62">
        <v>740586</v>
      </c>
      <c r="D19" s="62">
        <v>370000</v>
      </c>
      <c r="E19" s="63">
        <v>0</v>
      </c>
      <c r="F19" s="64">
        <v>49</v>
      </c>
      <c r="G19" s="74">
        <v>0</v>
      </c>
      <c r="H19" s="26">
        <v>87.5</v>
      </c>
      <c r="I19" s="65">
        <v>3</v>
      </c>
      <c r="J19" s="60" t="s">
        <v>98</v>
      </c>
      <c r="K19" s="60" t="s">
        <v>127</v>
      </c>
      <c r="L19" s="61">
        <v>1117</v>
      </c>
    </row>
    <row r="20" spans="1:12" ht="15">
      <c r="A20" s="60" t="s">
        <v>128</v>
      </c>
      <c r="B20" s="60" t="s">
        <v>129</v>
      </c>
      <c r="C20" s="63">
        <v>2038617</v>
      </c>
      <c r="D20" s="62">
        <v>1000000</v>
      </c>
      <c r="E20" s="62">
        <v>0</v>
      </c>
      <c r="F20" s="64">
        <v>49</v>
      </c>
      <c r="G20" s="74">
        <v>0</v>
      </c>
      <c r="H20" s="26">
        <v>100</v>
      </c>
      <c r="I20" s="65">
        <v>1</v>
      </c>
      <c r="J20" s="60" t="s">
        <v>104</v>
      </c>
      <c r="K20" s="60" t="s">
        <v>104</v>
      </c>
      <c r="L20" s="60">
        <v>600</v>
      </c>
    </row>
    <row r="21" spans="1:12" ht="15">
      <c r="A21" s="60" t="s">
        <v>130</v>
      </c>
      <c r="B21" s="60" t="s">
        <v>131</v>
      </c>
      <c r="C21" s="62">
        <v>987629</v>
      </c>
      <c r="D21" s="62">
        <v>493000</v>
      </c>
      <c r="E21" s="63">
        <v>0</v>
      </c>
      <c r="F21" s="64">
        <v>49</v>
      </c>
      <c r="G21" s="74">
        <v>0</v>
      </c>
      <c r="H21" s="26">
        <v>95</v>
      </c>
      <c r="I21" s="65">
        <v>3</v>
      </c>
      <c r="J21" s="60" t="s">
        <v>104</v>
      </c>
      <c r="K21" s="60" t="s">
        <v>111</v>
      </c>
      <c r="L21" s="61">
        <v>521</v>
      </c>
    </row>
    <row r="22" spans="1:12" ht="15">
      <c r="A22" s="60" t="s">
        <v>132</v>
      </c>
      <c r="B22" s="60" t="s">
        <v>133</v>
      </c>
      <c r="C22" s="62">
        <v>2261000</v>
      </c>
      <c r="D22" s="62">
        <v>1000000</v>
      </c>
      <c r="E22" s="63">
        <v>0</v>
      </c>
      <c r="F22" s="64">
        <v>44</v>
      </c>
      <c r="G22" s="74">
        <v>0</v>
      </c>
      <c r="H22" s="26">
        <v>100</v>
      </c>
      <c r="I22" s="65">
        <v>3</v>
      </c>
      <c r="J22" s="60" t="s">
        <v>95</v>
      </c>
      <c r="K22" s="60" t="s">
        <v>95</v>
      </c>
      <c r="L22" s="61">
        <v>662</v>
      </c>
    </row>
    <row r="23" spans="1:12" ht="15">
      <c r="A23" s="60" t="s">
        <v>134</v>
      </c>
      <c r="B23" s="60" t="s">
        <v>135</v>
      </c>
      <c r="C23" s="63">
        <v>1176201</v>
      </c>
      <c r="D23" s="62">
        <v>580000</v>
      </c>
      <c r="E23" s="62">
        <v>340000</v>
      </c>
      <c r="F23" s="64">
        <v>49</v>
      </c>
      <c r="G23" s="74">
        <v>28</v>
      </c>
      <c r="H23" s="26">
        <v>80</v>
      </c>
      <c r="I23" s="65">
        <v>1</v>
      </c>
      <c r="J23" s="60" t="s">
        <v>98</v>
      </c>
      <c r="K23" s="60" t="s">
        <v>99</v>
      </c>
      <c r="L23" s="60">
        <v>707</v>
      </c>
    </row>
    <row r="24" spans="1:12" ht="15">
      <c r="A24" s="60" t="s">
        <v>136</v>
      </c>
      <c r="B24" s="60" t="s">
        <v>137</v>
      </c>
      <c r="C24" s="63">
        <v>511000</v>
      </c>
      <c r="D24" s="62">
        <v>251000</v>
      </c>
      <c r="E24" s="62">
        <v>153000</v>
      </c>
      <c r="F24" s="64">
        <v>49</v>
      </c>
      <c r="G24" s="74">
        <v>29</v>
      </c>
      <c r="H24" s="26">
        <v>85</v>
      </c>
      <c r="I24" s="65">
        <v>1</v>
      </c>
      <c r="J24" s="60" t="s">
        <v>107</v>
      </c>
      <c r="K24" s="60" t="s">
        <v>108</v>
      </c>
      <c r="L24" s="60">
        <v>513</v>
      </c>
    </row>
    <row r="25" spans="1:12" ht="15">
      <c r="A25" s="60" t="s">
        <v>138</v>
      </c>
      <c r="B25" s="60" t="s">
        <v>139</v>
      </c>
      <c r="C25" s="62">
        <v>488000</v>
      </c>
      <c r="D25" s="62">
        <v>292000</v>
      </c>
      <c r="E25" s="63">
        <v>0</v>
      </c>
      <c r="F25" s="64">
        <v>59</v>
      </c>
      <c r="G25" s="74">
        <v>0</v>
      </c>
      <c r="H25" s="26">
        <v>80</v>
      </c>
      <c r="I25" s="65">
        <v>3</v>
      </c>
      <c r="J25" s="60" t="s">
        <v>104</v>
      </c>
      <c r="K25" s="60" t="s">
        <v>104</v>
      </c>
      <c r="L25" s="61">
        <v>445</v>
      </c>
    </row>
    <row r="26" spans="1:12" ht="15">
      <c r="A26" s="60" t="s">
        <v>140</v>
      </c>
      <c r="B26" s="60" t="s">
        <v>141</v>
      </c>
      <c r="C26" s="62">
        <v>1229000</v>
      </c>
      <c r="D26" s="62">
        <v>500000</v>
      </c>
      <c r="E26" s="63">
        <v>0</v>
      </c>
      <c r="F26" s="64">
        <v>40</v>
      </c>
      <c r="G26" s="74">
        <v>0</v>
      </c>
      <c r="H26" s="26">
        <v>90</v>
      </c>
      <c r="I26" s="65">
        <v>3</v>
      </c>
      <c r="J26" s="60" t="s">
        <v>98</v>
      </c>
      <c r="K26" s="60" t="s">
        <v>118</v>
      </c>
      <c r="L26" s="61">
        <v>481</v>
      </c>
    </row>
    <row r="27" spans="1:12" ht="15">
      <c r="A27" s="60" t="s">
        <v>142</v>
      </c>
      <c r="B27" s="60" t="s">
        <v>143</v>
      </c>
      <c r="C27" s="63">
        <v>200000</v>
      </c>
      <c r="D27" s="62">
        <v>120000</v>
      </c>
      <c r="E27" s="62">
        <v>40000</v>
      </c>
      <c r="F27" s="64">
        <v>60</v>
      </c>
      <c r="G27" s="74">
        <v>20</v>
      </c>
      <c r="H27" s="26">
        <v>100</v>
      </c>
      <c r="I27" s="65">
        <v>1</v>
      </c>
      <c r="J27" s="60" t="s">
        <v>104</v>
      </c>
      <c r="K27" s="60" t="s">
        <v>104</v>
      </c>
      <c r="L27" s="60">
        <v>67</v>
      </c>
    </row>
    <row r="28" spans="1:12" ht="15">
      <c r="A28" s="60" t="s">
        <v>144</v>
      </c>
      <c r="B28" s="60" t="s">
        <v>145</v>
      </c>
      <c r="C28" s="62">
        <v>817250</v>
      </c>
      <c r="D28" s="62">
        <v>398000</v>
      </c>
      <c r="E28" s="63">
        <v>91000</v>
      </c>
      <c r="F28" s="64">
        <v>48</v>
      </c>
      <c r="G28" s="74">
        <v>11</v>
      </c>
      <c r="H28" s="26">
        <v>85</v>
      </c>
      <c r="I28" s="65">
        <v>3</v>
      </c>
      <c r="J28" s="60" t="s">
        <v>107</v>
      </c>
      <c r="K28" s="60" t="s">
        <v>107</v>
      </c>
      <c r="L28" s="61">
        <v>152</v>
      </c>
    </row>
    <row r="29" spans="1:12" ht="15">
      <c r="A29" s="60" t="s">
        <v>146</v>
      </c>
      <c r="B29" s="60" t="s">
        <v>147</v>
      </c>
      <c r="C29" s="63">
        <v>833250</v>
      </c>
      <c r="D29" s="62">
        <v>499000</v>
      </c>
      <c r="E29" s="62">
        <v>0</v>
      </c>
      <c r="F29" s="64">
        <v>59</v>
      </c>
      <c r="G29" s="74">
        <v>0</v>
      </c>
      <c r="H29" s="26">
        <v>100</v>
      </c>
      <c r="I29" s="65">
        <v>1</v>
      </c>
      <c r="J29" s="60" t="s">
        <v>107</v>
      </c>
      <c r="K29" s="60" t="s">
        <v>107</v>
      </c>
      <c r="L29" s="60">
        <v>249</v>
      </c>
    </row>
    <row r="30" spans="1:12" ht="15">
      <c r="A30" s="60" t="s">
        <v>148</v>
      </c>
      <c r="B30" s="60" t="s">
        <v>149</v>
      </c>
      <c r="C30" s="62">
        <v>227305</v>
      </c>
      <c r="D30" s="62">
        <v>136000</v>
      </c>
      <c r="E30" s="63">
        <v>45000</v>
      </c>
      <c r="F30" s="64">
        <v>59</v>
      </c>
      <c r="G30" s="74">
        <v>19</v>
      </c>
      <c r="H30" s="26">
        <v>82.5</v>
      </c>
      <c r="I30" s="65">
        <v>3</v>
      </c>
      <c r="J30" s="60" t="s">
        <v>98</v>
      </c>
      <c r="K30" s="60" t="s">
        <v>118</v>
      </c>
      <c r="L30" s="61">
        <v>76</v>
      </c>
    </row>
    <row r="31" spans="1:12" ht="15">
      <c r="A31" s="60" t="s">
        <v>150</v>
      </c>
      <c r="B31" s="60" t="s">
        <v>151</v>
      </c>
      <c r="C31" s="62">
        <v>1351682</v>
      </c>
      <c r="D31" s="62">
        <v>675000</v>
      </c>
      <c r="E31" s="63">
        <v>325000</v>
      </c>
      <c r="F31" s="64">
        <v>49</v>
      </c>
      <c r="G31" s="74">
        <v>24</v>
      </c>
      <c r="H31" s="26">
        <v>85</v>
      </c>
      <c r="I31" s="65">
        <v>3</v>
      </c>
      <c r="J31" s="60" t="s">
        <v>95</v>
      </c>
      <c r="K31" s="60" t="s">
        <v>95</v>
      </c>
      <c r="L31" s="61">
        <v>769</v>
      </c>
    </row>
    <row r="32" spans="1:12" ht="15">
      <c r="A32" s="60" t="s">
        <v>152</v>
      </c>
      <c r="B32" s="60" t="s">
        <v>153</v>
      </c>
      <c r="C32" s="63">
        <v>499700</v>
      </c>
      <c r="D32" s="62">
        <v>292000</v>
      </c>
      <c r="E32" s="62">
        <v>98000</v>
      </c>
      <c r="F32" s="64">
        <v>58</v>
      </c>
      <c r="G32" s="74">
        <v>19</v>
      </c>
      <c r="H32" s="26">
        <v>82.5</v>
      </c>
      <c r="I32" s="65">
        <v>1</v>
      </c>
      <c r="J32" s="60" t="s">
        <v>98</v>
      </c>
      <c r="K32" s="60" t="s">
        <v>98</v>
      </c>
      <c r="L32" s="60">
        <v>236</v>
      </c>
    </row>
    <row r="33" spans="1:12" ht="15">
      <c r="A33" s="60" t="s">
        <v>154</v>
      </c>
      <c r="B33" s="60" t="s">
        <v>155</v>
      </c>
      <c r="C33" s="62">
        <v>799000</v>
      </c>
      <c r="D33" s="62">
        <v>319000</v>
      </c>
      <c r="E33" s="62">
        <v>239000</v>
      </c>
      <c r="F33" s="64">
        <v>39</v>
      </c>
      <c r="G33" s="74">
        <v>29</v>
      </c>
      <c r="H33" s="26">
        <v>90</v>
      </c>
      <c r="I33" s="65">
        <v>2</v>
      </c>
      <c r="J33" s="60" t="s">
        <v>98</v>
      </c>
      <c r="K33" s="60" t="s">
        <v>98</v>
      </c>
      <c r="L33" s="60">
        <v>1736</v>
      </c>
    </row>
    <row r="34" spans="1:12" ht="15">
      <c r="A34" s="60" t="s">
        <v>156</v>
      </c>
      <c r="B34" s="60" t="s">
        <v>157</v>
      </c>
      <c r="C34" s="62">
        <v>1136481</v>
      </c>
      <c r="D34" s="62">
        <v>500000</v>
      </c>
      <c r="E34" s="62">
        <v>0</v>
      </c>
      <c r="F34" s="64">
        <v>44</v>
      </c>
      <c r="G34" s="74">
        <v>0</v>
      </c>
      <c r="H34" s="26">
        <v>98</v>
      </c>
      <c r="I34" s="65">
        <v>2</v>
      </c>
      <c r="J34" s="60" t="s">
        <v>104</v>
      </c>
      <c r="K34" s="60" t="s">
        <v>158</v>
      </c>
      <c r="L34" s="60">
        <v>397</v>
      </c>
    </row>
    <row r="35" spans="1:12" ht="15">
      <c r="A35" s="60" t="s">
        <v>159</v>
      </c>
      <c r="B35" s="60" t="s">
        <v>160</v>
      </c>
      <c r="C35" s="63">
        <v>404522</v>
      </c>
      <c r="D35" s="62">
        <v>242000</v>
      </c>
      <c r="E35" s="62">
        <v>0</v>
      </c>
      <c r="F35" s="64">
        <v>59</v>
      </c>
      <c r="G35" s="74">
        <v>0</v>
      </c>
      <c r="H35" s="26">
        <v>100</v>
      </c>
      <c r="I35" s="65">
        <v>1</v>
      </c>
      <c r="J35" s="60" t="s">
        <v>104</v>
      </c>
      <c r="K35" s="60" t="s">
        <v>104</v>
      </c>
      <c r="L35" s="60">
        <v>480</v>
      </c>
    </row>
    <row r="36" spans="1:12" ht="15">
      <c r="A36" s="60" t="s">
        <v>161</v>
      </c>
      <c r="B36" s="60" t="s">
        <v>162</v>
      </c>
      <c r="C36" s="63">
        <v>944064</v>
      </c>
      <c r="D36" s="62">
        <v>470000</v>
      </c>
      <c r="E36" s="62">
        <v>0</v>
      </c>
      <c r="F36" s="64">
        <v>49</v>
      </c>
      <c r="G36" s="74">
        <v>0</v>
      </c>
      <c r="H36" s="26">
        <v>100</v>
      </c>
      <c r="I36" s="65">
        <v>1</v>
      </c>
      <c r="J36" s="60" t="s">
        <v>104</v>
      </c>
      <c r="K36" s="60" t="s">
        <v>104</v>
      </c>
      <c r="L36" s="60">
        <v>946</v>
      </c>
    </row>
    <row r="37" spans="1:12" ht="15">
      <c r="A37" s="60" t="s">
        <v>163</v>
      </c>
      <c r="B37" s="60" t="s">
        <v>164</v>
      </c>
      <c r="C37" s="63">
        <v>949884</v>
      </c>
      <c r="D37" s="62">
        <v>500000</v>
      </c>
      <c r="E37" s="62">
        <v>0</v>
      </c>
      <c r="F37" s="64">
        <v>52</v>
      </c>
      <c r="G37" s="74">
        <v>0</v>
      </c>
      <c r="H37" s="26">
        <v>77.5</v>
      </c>
      <c r="I37" s="65">
        <v>1</v>
      </c>
      <c r="J37" s="60" t="s">
        <v>104</v>
      </c>
      <c r="K37" s="60" t="s">
        <v>111</v>
      </c>
      <c r="L37" s="60">
        <v>480</v>
      </c>
    </row>
    <row r="38" spans="1:12" ht="15">
      <c r="A38" s="60" t="s">
        <v>165</v>
      </c>
      <c r="B38" s="60" t="s">
        <v>166</v>
      </c>
      <c r="C38" s="62">
        <v>992000</v>
      </c>
      <c r="D38" s="62">
        <v>400000</v>
      </c>
      <c r="E38" s="63">
        <v>100000</v>
      </c>
      <c r="F38" s="64">
        <v>40</v>
      </c>
      <c r="G38" s="74">
        <v>10</v>
      </c>
      <c r="H38" s="26">
        <v>87.5</v>
      </c>
      <c r="I38" s="65">
        <v>3</v>
      </c>
      <c r="J38" s="60" t="s">
        <v>107</v>
      </c>
      <c r="K38" s="60" t="s">
        <v>107</v>
      </c>
      <c r="L38" s="61">
        <v>230</v>
      </c>
    </row>
    <row r="39" spans="1:12" ht="15">
      <c r="A39" s="60" t="s">
        <v>167</v>
      </c>
      <c r="B39" s="60" t="s">
        <v>168</v>
      </c>
      <c r="C39" s="62">
        <v>1330309</v>
      </c>
      <c r="D39" s="62">
        <v>532000</v>
      </c>
      <c r="E39" s="63">
        <v>399000</v>
      </c>
      <c r="F39" s="64">
        <v>39</v>
      </c>
      <c r="G39" s="74">
        <v>29</v>
      </c>
      <c r="H39" s="26">
        <v>82.5</v>
      </c>
      <c r="I39" s="65">
        <v>3</v>
      </c>
      <c r="J39" s="60" t="s">
        <v>98</v>
      </c>
      <c r="K39" s="60" t="s">
        <v>169</v>
      </c>
      <c r="L39" s="61">
        <v>1802</v>
      </c>
    </row>
    <row r="40" spans="1:12" ht="15">
      <c r="A40" s="60" t="s">
        <v>170</v>
      </c>
      <c r="B40" s="60" t="s">
        <v>171</v>
      </c>
      <c r="C40" s="62">
        <v>740052</v>
      </c>
      <c r="D40" s="62">
        <v>440000</v>
      </c>
      <c r="E40" s="63">
        <v>0</v>
      </c>
      <c r="F40" s="64">
        <v>59</v>
      </c>
      <c r="G40" s="74">
        <v>0</v>
      </c>
      <c r="H40" s="26">
        <v>82.5</v>
      </c>
      <c r="I40" s="65">
        <v>3</v>
      </c>
      <c r="J40" s="60" t="s">
        <v>98</v>
      </c>
      <c r="K40" s="60" t="s">
        <v>127</v>
      </c>
      <c r="L40" s="61">
        <v>488</v>
      </c>
    </row>
    <row r="41" spans="1:12" ht="15">
      <c r="A41" s="60" t="s">
        <v>172</v>
      </c>
      <c r="B41" s="60" t="s">
        <v>173</v>
      </c>
      <c r="C41" s="63">
        <v>2318000</v>
      </c>
      <c r="D41" s="62">
        <v>1000000</v>
      </c>
      <c r="E41" s="62">
        <v>0</v>
      </c>
      <c r="F41" s="64">
        <v>43</v>
      </c>
      <c r="G41" s="74">
        <v>0</v>
      </c>
      <c r="H41" s="26">
        <v>100</v>
      </c>
      <c r="I41" s="65">
        <v>1</v>
      </c>
      <c r="J41" s="60" t="s">
        <v>98</v>
      </c>
      <c r="K41" s="60" t="s">
        <v>127</v>
      </c>
      <c r="L41" s="60">
        <v>1159</v>
      </c>
    </row>
    <row r="42" spans="1:12" ht="15">
      <c r="A42" s="60" t="s">
        <v>174</v>
      </c>
      <c r="B42" s="60" t="s">
        <v>175</v>
      </c>
      <c r="C42" s="62">
        <v>1405069</v>
      </c>
      <c r="D42" s="62">
        <v>702000</v>
      </c>
      <c r="E42" s="63">
        <v>298000</v>
      </c>
      <c r="F42" s="64">
        <v>49</v>
      </c>
      <c r="G42" s="74">
        <v>21</v>
      </c>
      <c r="H42" s="26">
        <v>75</v>
      </c>
      <c r="I42" s="65">
        <v>3</v>
      </c>
      <c r="J42" s="60" t="s">
        <v>107</v>
      </c>
      <c r="K42" s="60" t="s">
        <v>108</v>
      </c>
      <c r="L42" s="61">
        <v>561</v>
      </c>
    </row>
    <row r="43" spans="1:12" ht="15">
      <c r="A43" s="60" t="s">
        <v>176</v>
      </c>
      <c r="B43" s="60" t="s">
        <v>177</v>
      </c>
      <c r="C43" s="63">
        <v>793507</v>
      </c>
      <c r="D43" s="62">
        <v>396000</v>
      </c>
      <c r="E43" s="62">
        <v>238000</v>
      </c>
      <c r="F43" s="64">
        <v>49</v>
      </c>
      <c r="G43" s="74">
        <v>29</v>
      </c>
      <c r="H43" s="26">
        <v>75</v>
      </c>
      <c r="I43" s="65">
        <v>1</v>
      </c>
      <c r="J43" s="60" t="s">
        <v>107</v>
      </c>
      <c r="K43" s="60" t="s">
        <v>107</v>
      </c>
      <c r="L43" s="60">
        <v>589</v>
      </c>
    </row>
    <row r="44" spans="1:12" ht="15">
      <c r="A44" s="60" t="s">
        <v>178</v>
      </c>
      <c r="B44" s="60" t="s">
        <v>179</v>
      </c>
      <c r="C44" s="62">
        <v>937946</v>
      </c>
      <c r="D44" s="62">
        <v>370000</v>
      </c>
      <c r="E44" s="63">
        <v>280000</v>
      </c>
      <c r="F44" s="64">
        <v>39</v>
      </c>
      <c r="G44" s="74">
        <v>29</v>
      </c>
      <c r="H44" s="26">
        <v>92.5</v>
      </c>
      <c r="I44" s="65">
        <v>3</v>
      </c>
      <c r="J44" s="60" t="s">
        <v>107</v>
      </c>
      <c r="K44" s="60" t="s">
        <v>107</v>
      </c>
      <c r="L44" s="61">
        <v>1720</v>
      </c>
    </row>
    <row r="45" spans="1:12" ht="15">
      <c r="A45" s="60" t="s">
        <v>180</v>
      </c>
      <c r="B45" s="60" t="s">
        <v>181</v>
      </c>
      <c r="C45" s="62">
        <v>762000</v>
      </c>
      <c r="D45" s="62">
        <v>457000</v>
      </c>
      <c r="E45" s="63">
        <v>0</v>
      </c>
      <c r="F45" s="64">
        <v>59</v>
      </c>
      <c r="G45" s="74">
        <v>0</v>
      </c>
      <c r="H45" s="26">
        <v>80</v>
      </c>
      <c r="I45" s="65">
        <v>3</v>
      </c>
      <c r="J45" s="60" t="s">
        <v>104</v>
      </c>
      <c r="K45" s="60" t="s">
        <v>104</v>
      </c>
      <c r="L45" s="61">
        <v>170</v>
      </c>
    </row>
    <row r="46" spans="1:12" ht="15">
      <c r="A46" s="60" t="s">
        <v>182</v>
      </c>
      <c r="B46" s="60" t="s">
        <v>183</v>
      </c>
      <c r="C46" s="63">
        <v>660000</v>
      </c>
      <c r="D46" s="62">
        <v>330000</v>
      </c>
      <c r="E46" s="62">
        <v>198000</v>
      </c>
      <c r="F46" s="64">
        <v>50</v>
      </c>
      <c r="G46" s="74">
        <v>30</v>
      </c>
      <c r="H46" s="26">
        <v>92.5</v>
      </c>
      <c r="I46" s="65">
        <v>1</v>
      </c>
      <c r="J46" s="60" t="s">
        <v>98</v>
      </c>
      <c r="K46" s="60" t="s">
        <v>169</v>
      </c>
      <c r="L46" s="60">
        <v>825</v>
      </c>
    </row>
    <row r="47" spans="1:12" ht="15">
      <c r="A47" s="60" t="s">
        <v>184</v>
      </c>
      <c r="B47" s="60" t="s">
        <v>185</v>
      </c>
      <c r="C47" s="63">
        <v>585985</v>
      </c>
      <c r="D47" s="62">
        <v>351000</v>
      </c>
      <c r="E47" s="62">
        <v>117000</v>
      </c>
      <c r="F47" s="64">
        <v>59</v>
      </c>
      <c r="G47" s="74">
        <v>19</v>
      </c>
      <c r="H47" s="26">
        <v>90</v>
      </c>
      <c r="I47" s="65">
        <v>1</v>
      </c>
      <c r="J47" s="60" t="s">
        <v>104</v>
      </c>
      <c r="K47" s="60" t="s">
        <v>111</v>
      </c>
      <c r="L47" s="60">
        <v>475</v>
      </c>
    </row>
    <row r="48" spans="1:12" ht="15">
      <c r="A48" s="60" t="s">
        <v>186</v>
      </c>
      <c r="B48" s="60" t="s">
        <v>187</v>
      </c>
      <c r="C48" s="62">
        <v>236453</v>
      </c>
      <c r="D48" s="62">
        <v>94000</v>
      </c>
      <c r="E48" s="63">
        <v>0</v>
      </c>
      <c r="F48" s="64">
        <v>39</v>
      </c>
      <c r="G48" s="74">
        <v>0</v>
      </c>
      <c r="H48" s="26">
        <v>100</v>
      </c>
      <c r="I48" s="65">
        <v>3</v>
      </c>
      <c r="J48" s="60" t="s">
        <v>104</v>
      </c>
      <c r="K48" s="60" t="s">
        <v>111</v>
      </c>
      <c r="L48" s="61">
        <v>1632</v>
      </c>
    </row>
    <row r="49" spans="1:12" ht="15">
      <c r="A49" s="60" t="s">
        <v>188</v>
      </c>
      <c r="B49" s="60" t="s">
        <v>189</v>
      </c>
      <c r="C49" s="62">
        <v>120000</v>
      </c>
      <c r="D49" s="62">
        <v>72000</v>
      </c>
      <c r="E49" s="63">
        <v>24000</v>
      </c>
      <c r="F49" s="64">
        <v>60</v>
      </c>
      <c r="G49" s="74">
        <v>0</v>
      </c>
      <c r="H49" s="26">
        <v>90</v>
      </c>
      <c r="I49" s="65">
        <v>3</v>
      </c>
      <c r="J49" s="60" t="s">
        <v>107</v>
      </c>
      <c r="K49" s="60" t="s">
        <v>108</v>
      </c>
      <c r="L49" s="61">
        <v>205</v>
      </c>
    </row>
    <row r="50" spans="1:12" ht="15">
      <c r="A50" s="60" t="s">
        <v>190</v>
      </c>
      <c r="B50" s="60" t="s">
        <v>191</v>
      </c>
      <c r="C50" s="63">
        <v>1277958</v>
      </c>
      <c r="D50" s="62">
        <v>625000</v>
      </c>
      <c r="E50" s="62">
        <v>0</v>
      </c>
      <c r="F50" s="64">
        <v>48</v>
      </c>
      <c r="G50" s="74">
        <v>29</v>
      </c>
      <c r="H50" s="26">
        <v>80</v>
      </c>
      <c r="I50" s="65">
        <v>1</v>
      </c>
      <c r="J50" s="60" t="s">
        <v>98</v>
      </c>
      <c r="K50" s="60" t="s">
        <v>99</v>
      </c>
      <c r="L50" s="60">
        <v>1220</v>
      </c>
    </row>
    <row r="51" spans="1:12" ht="15">
      <c r="A51" s="60" t="s">
        <v>192</v>
      </c>
      <c r="B51" s="60" t="s">
        <v>193</v>
      </c>
      <c r="C51" s="62">
        <v>1465487</v>
      </c>
      <c r="D51" s="62">
        <v>586000</v>
      </c>
      <c r="E51" s="62">
        <v>0</v>
      </c>
      <c r="F51" s="64">
        <v>39</v>
      </c>
      <c r="G51" s="74">
        <v>28</v>
      </c>
      <c r="H51" s="26">
        <v>66</v>
      </c>
      <c r="I51" s="65">
        <v>2</v>
      </c>
      <c r="J51" s="60" t="s">
        <v>107</v>
      </c>
      <c r="K51" s="60" t="s">
        <v>108</v>
      </c>
      <c r="L51" s="60">
        <v>1750</v>
      </c>
    </row>
    <row r="52" spans="1:12" ht="15">
      <c r="A52" s="60" t="s">
        <v>194</v>
      </c>
      <c r="B52" s="60" t="s">
        <v>195</v>
      </c>
      <c r="C52" s="62">
        <v>401692</v>
      </c>
      <c r="D52" s="62">
        <v>160000</v>
      </c>
      <c r="E52" s="63">
        <v>0</v>
      </c>
      <c r="F52" s="64">
        <v>39</v>
      </c>
      <c r="G52" s="74">
        <v>0</v>
      </c>
      <c r="H52" s="26">
        <v>92.5</v>
      </c>
      <c r="I52" s="65">
        <v>3</v>
      </c>
      <c r="J52" s="60" t="s">
        <v>107</v>
      </c>
      <c r="K52" s="60" t="s">
        <v>107</v>
      </c>
      <c r="L52" s="61">
        <v>1807</v>
      </c>
    </row>
    <row r="53" spans="1:12" ht="15">
      <c r="A53" s="60" t="s">
        <v>196</v>
      </c>
      <c r="B53" s="60" t="s">
        <v>197</v>
      </c>
      <c r="C53" s="63">
        <v>1340130</v>
      </c>
      <c r="D53" s="62">
        <v>670000</v>
      </c>
      <c r="E53" s="62">
        <v>0</v>
      </c>
      <c r="F53" s="64">
        <v>50</v>
      </c>
      <c r="G53" s="74">
        <v>0</v>
      </c>
      <c r="H53" s="26">
        <v>85</v>
      </c>
      <c r="I53" s="65">
        <v>1</v>
      </c>
      <c r="J53" s="60" t="s">
        <v>107</v>
      </c>
      <c r="K53" s="60" t="s">
        <v>107</v>
      </c>
      <c r="L53" s="60">
        <v>987</v>
      </c>
    </row>
    <row r="54" spans="1:12" ht="15">
      <c r="A54" s="60" t="s">
        <v>198</v>
      </c>
      <c r="B54" s="60" t="s">
        <v>199</v>
      </c>
      <c r="C54" s="63">
        <v>896907</v>
      </c>
      <c r="D54" s="62">
        <v>500000</v>
      </c>
      <c r="E54" s="62">
        <v>0</v>
      </c>
      <c r="F54" s="64">
        <v>55</v>
      </c>
      <c r="G54" s="74">
        <v>0</v>
      </c>
      <c r="H54" s="26">
        <v>70</v>
      </c>
      <c r="I54" s="65">
        <v>1</v>
      </c>
      <c r="J54" s="60" t="s">
        <v>98</v>
      </c>
      <c r="K54" s="60" t="s">
        <v>169</v>
      </c>
      <c r="L54" s="60">
        <v>377</v>
      </c>
    </row>
    <row r="55" spans="1:12" ht="15">
      <c r="A55" s="60" t="s">
        <v>200</v>
      </c>
      <c r="B55" s="60" t="s">
        <v>201</v>
      </c>
      <c r="C55" s="62">
        <v>671213</v>
      </c>
      <c r="D55" s="62">
        <v>402000</v>
      </c>
      <c r="E55" s="63">
        <v>98000</v>
      </c>
      <c r="F55" s="64">
        <v>59</v>
      </c>
      <c r="G55" s="74">
        <v>14</v>
      </c>
      <c r="H55" s="26">
        <v>92.5</v>
      </c>
      <c r="I55" s="65">
        <v>3</v>
      </c>
      <c r="J55" s="60" t="s">
        <v>98</v>
      </c>
      <c r="K55" s="60" t="s">
        <v>98</v>
      </c>
      <c r="L55" s="61">
        <v>266</v>
      </c>
    </row>
    <row r="56" spans="1:12" ht="15">
      <c r="A56" s="60" t="s">
        <v>202</v>
      </c>
      <c r="B56" s="60" t="s">
        <v>203</v>
      </c>
      <c r="C56" s="62">
        <v>453219</v>
      </c>
      <c r="D56" s="62">
        <v>220000</v>
      </c>
      <c r="E56" s="63">
        <v>130000</v>
      </c>
      <c r="F56" s="64">
        <v>48</v>
      </c>
      <c r="G56" s="74">
        <v>28</v>
      </c>
      <c r="H56" s="26">
        <v>95</v>
      </c>
      <c r="I56" s="65">
        <v>3</v>
      </c>
      <c r="J56" s="60" t="s">
        <v>98</v>
      </c>
      <c r="K56" s="60" t="s">
        <v>98</v>
      </c>
      <c r="L56" s="61">
        <v>607</v>
      </c>
    </row>
    <row r="57" spans="1:12" ht="15">
      <c r="A57" s="60" t="s">
        <v>204</v>
      </c>
      <c r="B57" s="60" t="s">
        <v>205</v>
      </c>
      <c r="C57" s="63">
        <v>1297913</v>
      </c>
      <c r="D57" s="62">
        <v>648000</v>
      </c>
      <c r="E57" s="62">
        <v>0</v>
      </c>
      <c r="F57" s="64">
        <v>49</v>
      </c>
      <c r="G57" s="74">
        <v>0</v>
      </c>
      <c r="H57" s="26">
        <v>97.5</v>
      </c>
      <c r="I57" s="65">
        <v>1</v>
      </c>
      <c r="J57" s="60" t="s">
        <v>107</v>
      </c>
      <c r="K57" s="60" t="s">
        <v>108</v>
      </c>
      <c r="L57" s="60">
        <v>1019</v>
      </c>
    </row>
    <row r="58" spans="1:12" ht="15">
      <c r="A58" s="60" t="s">
        <v>206</v>
      </c>
      <c r="B58" s="60" t="s">
        <v>207</v>
      </c>
      <c r="C58" s="62">
        <v>653000</v>
      </c>
      <c r="D58" s="62">
        <v>325000</v>
      </c>
      <c r="E58" s="63">
        <v>0</v>
      </c>
      <c r="F58" s="64">
        <v>49</v>
      </c>
      <c r="G58" s="74">
        <v>0</v>
      </c>
      <c r="H58" s="26">
        <v>72.5</v>
      </c>
      <c r="I58" s="65">
        <v>3</v>
      </c>
      <c r="J58" s="60" t="s">
        <v>107</v>
      </c>
      <c r="K58" s="60" t="s">
        <v>108</v>
      </c>
      <c r="L58" s="61">
        <v>1078</v>
      </c>
    </row>
    <row r="59" spans="1:12" ht="15">
      <c r="A59" s="60" t="s">
        <v>208</v>
      </c>
      <c r="B59" s="60" t="s">
        <v>209</v>
      </c>
      <c r="C59" s="62">
        <v>836306</v>
      </c>
      <c r="D59" s="62">
        <v>418000</v>
      </c>
      <c r="E59" s="63">
        <v>249000</v>
      </c>
      <c r="F59" s="64">
        <v>49</v>
      </c>
      <c r="G59" s="74">
        <v>29</v>
      </c>
      <c r="H59" s="26">
        <v>100</v>
      </c>
      <c r="I59" s="65">
        <v>3</v>
      </c>
      <c r="J59" s="60" t="s">
        <v>107</v>
      </c>
      <c r="K59" s="60" t="s">
        <v>108</v>
      </c>
      <c r="L59" s="61">
        <v>697</v>
      </c>
    </row>
    <row r="60" spans="1:12" ht="15">
      <c r="A60" s="60" t="s">
        <v>210</v>
      </c>
      <c r="B60" s="60" t="s">
        <v>211</v>
      </c>
      <c r="C60" s="62">
        <v>1097673</v>
      </c>
      <c r="D60" s="62">
        <v>548000</v>
      </c>
      <c r="E60" s="63">
        <v>0</v>
      </c>
      <c r="F60" s="64">
        <v>49</v>
      </c>
      <c r="G60" s="74">
        <v>0</v>
      </c>
      <c r="H60" s="26">
        <v>80</v>
      </c>
      <c r="I60" s="65">
        <v>3</v>
      </c>
      <c r="J60" s="60" t="s">
        <v>98</v>
      </c>
      <c r="K60" s="60" t="s">
        <v>98</v>
      </c>
      <c r="L60" s="61">
        <v>543</v>
      </c>
    </row>
    <row r="61" spans="1:12" ht="15">
      <c r="A61" s="60" t="s">
        <v>212</v>
      </c>
      <c r="B61" s="60" t="s">
        <v>213</v>
      </c>
      <c r="C61" s="62">
        <v>84914</v>
      </c>
      <c r="D61" s="62">
        <v>50000</v>
      </c>
      <c r="E61" s="62">
        <v>0</v>
      </c>
      <c r="F61" s="64">
        <v>58</v>
      </c>
      <c r="G61" s="74">
        <v>0</v>
      </c>
      <c r="H61" s="26">
        <v>95</v>
      </c>
      <c r="I61" s="65">
        <v>2</v>
      </c>
      <c r="J61" s="60" t="s">
        <v>104</v>
      </c>
      <c r="K61" s="60" t="s">
        <v>104</v>
      </c>
      <c r="L61" s="60">
        <v>389</v>
      </c>
    </row>
    <row r="62" spans="1:12" ht="15">
      <c r="A62" s="60" t="s">
        <v>214</v>
      </c>
      <c r="B62" s="60" t="s">
        <v>215</v>
      </c>
      <c r="C62" s="63">
        <v>465802</v>
      </c>
      <c r="D62" s="62">
        <v>279000</v>
      </c>
      <c r="E62" s="62">
        <v>0</v>
      </c>
      <c r="F62" s="64">
        <v>59</v>
      </c>
      <c r="G62" s="74">
        <v>0</v>
      </c>
      <c r="H62" s="26">
        <v>100</v>
      </c>
      <c r="I62" s="65">
        <v>1</v>
      </c>
      <c r="J62" s="60" t="s">
        <v>104</v>
      </c>
      <c r="K62" s="60" t="s">
        <v>104</v>
      </c>
      <c r="L62" s="60">
        <v>433</v>
      </c>
    </row>
    <row r="63" spans="1:12" ht="15">
      <c r="A63" s="60" t="s">
        <v>216</v>
      </c>
      <c r="B63" s="60" t="s">
        <v>217</v>
      </c>
      <c r="C63" s="62">
        <v>1189694</v>
      </c>
      <c r="D63" s="62">
        <v>594000</v>
      </c>
      <c r="E63" s="63">
        <v>356000</v>
      </c>
      <c r="F63" s="64">
        <v>49</v>
      </c>
      <c r="G63" s="74">
        <v>29</v>
      </c>
      <c r="H63" s="26">
        <v>95</v>
      </c>
      <c r="I63" s="65">
        <v>3</v>
      </c>
      <c r="J63" s="60" t="s">
        <v>107</v>
      </c>
      <c r="K63" s="60" t="s">
        <v>108</v>
      </c>
      <c r="L63" s="61">
        <v>850</v>
      </c>
    </row>
    <row r="64" spans="1:12" ht="15">
      <c r="A64" s="60" t="s">
        <v>218</v>
      </c>
      <c r="B64" s="60" t="s">
        <v>219</v>
      </c>
      <c r="C64" s="63">
        <v>442748</v>
      </c>
      <c r="D64" s="62">
        <v>265000</v>
      </c>
      <c r="E64" s="62">
        <v>0</v>
      </c>
      <c r="F64" s="64">
        <v>59</v>
      </c>
      <c r="G64" s="74">
        <v>0</v>
      </c>
      <c r="H64" s="26">
        <v>80</v>
      </c>
      <c r="I64" s="65">
        <v>1</v>
      </c>
      <c r="J64" s="60" t="s">
        <v>98</v>
      </c>
      <c r="K64" s="60" t="s">
        <v>118</v>
      </c>
      <c r="L64" s="60">
        <v>297</v>
      </c>
    </row>
    <row r="65" spans="1:12" ht="15">
      <c r="A65" s="60" t="s">
        <v>220</v>
      </c>
      <c r="B65" s="60" t="s">
        <v>221</v>
      </c>
      <c r="C65" s="62">
        <v>814780</v>
      </c>
      <c r="D65" s="62">
        <v>485000</v>
      </c>
      <c r="E65" s="62">
        <v>0</v>
      </c>
      <c r="F65" s="64">
        <v>59</v>
      </c>
      <c r="G65" s="74">
        <v>0</v>
      </c>
      <c r="H65" s="26">
        <v>98</v>
      </c>
      <c r="I65" s="65">
        <v>2</v>
      </c>
      <c r="J65" s="60" t="s">
        <v>104</v>
      </c>
      <c r="K65" s="60" t="s">
        <v>104</v>
      </c>
      <c r="L65" s="60">
        <v>241</v>
      </c>
    </row>
    <row r="66" spans="1:12" ht="15">
      <c r="A66" s="60" t="s">
        <v>222</v>
      </c>
      <c r="B66" s="60" t="s">
        <v>223</v>
      </c>
      <c r="C66" s="63">
        <v>436000</v>
      </c>
      <c r="D66" s="62">
        <v>218000</v>
      </c>
      <c r="E66" s="62">
        <v>130000</v>
      </c>
      <c r="F66" s="64">
        <v>50</v>
      </c>
      <c r="G66" s="74">
        <v>29</v>
      </c>
      <c r="H66" s="26">
        <v>87.5</v>
      </c>
      <c r="I66" s="65">
        <v>1</v>
      </c>
      <c r="J66" s="60" t="s">
        <v>95</v>
      </c>
      <c r="K66" s="60" t="s">
        <v>224</v>
      </c>
      <c r="L66" s="60">
        <v>650</v>
      </c>
    </row>
    <row r="67" spans="1:12" ht="15">
      <c r="A67" s="60" t="s">
        <v>225</v>
      </c>
      <c r="B67" s="60" t="s">
        <v>226</v>
      </c>
      <c r="C67" s="63">
        <v>564723</v>
      </c>
      <c r="D67" s="62">
        <v>338000</v>
      </c>
      <c r="E67" s="62">
        <v>0</v>
      </c>
      <c r="F67" s="64">
        <v>59</v>
      </c>
      <c r="G67" s="74">
        <v>0</v>
      </c>
      <c r="H67" s="26">
        <v>100</v>
      </c>
      <c r="I67" s="65">
        <v>1</v>
      </c>
      <c r="J67" s="60" t="s">
        <v>98</v>
      </c>
      <c r="K67" s="60" t="s">
        <v>169</v>
      </c>
      <c r="L67" s="60">
        <v>282</v>
      </c>
    </row>
    <row r="68" spans="1:12" ht="15">
      <c r="A68" s="60" t="s">
        <v>227</v>
      </c>
      <c r="B68" s="60" t="s">
        <v>228</v>
      </c>
      <c r="C68" s="62">
        <v>693000</v>
      </c>
      <c r="D68" s="62">
        <v>346000</v>
      </c>
      <c r="E68" s="63">
        <v>0</v>
      </c>
      <c r="F68" s="64">
        <v>49</v>
      </c>
      <c r="G68" s="74">
        <v>0</v>
      </c>
      <c r="H68" s="26">
        <v>75</v>
      </c>
      <c r="I68" s="65">
        <v>3</v>
      </c>
      <c r="J68" s="60" t="s">
        <v>107</v>
      </c>
      <c r="K68" s="60" t="s">
        <v>108</v>
      </c>
      <c r="L68" s="61">
        <v>801</v>
      </c>
    </row>
    <row r="69" spans="1:12" ht="15">
      <c r="A69" s="60" t="s">
        <v>229</v>
      </c>
      <c r="B69" s="60" t="s">
        <v>230</v>
      </c>
      <c r="C69" s="62">
        <v>1628277</v>
      </c>
      <c r="D69" s="62">
        <v>651000</v>
      </c>
      <c r="E69" s="62">
        <v>0</v>
      </c>
      <c r="F69" s="64">
        <v>39</v>
      </c>
      <c r="G69" s="74">
        <v>0</v>
      </c>
      <c r="H69" s="26">
        <v>90</v>
      </c>
      <c r="I69" s="65">
        <v>2</v>
      </c>
      <c r="J69" s="60" t="s">
        <v>95</v>
      </c>
      <c r="K69" s="60" t="s">
        <v>224</v>
      </c>
      <c r="L69" s="60">
        <v>1960</v>
      </c>
    </row>
    <row r="70" spans="1:12" ht="15">
      <c r="A70" s="60" t="s">
        <v>231</v>
      </c>
      <c r="B70" s="60" t="s">
        <v>232</v>
      </c>
      <c r="C70" s="63">
        <v>355000</v>
      </c>
      <c r="D70" s="62">
        <v>213000</v>
      </c>
      <c r="E70" s="62">
        <v>0</v>
      </c>
      <c r="F70" s="64">
        <v>60</v>
      </c>
      <c r="G70" s="74">
        <v>0</v>
      </c>
      <c r="H70" s="26">
        <v>100</v>
      </c>
      <c r="I70" s="65">
        <v>1</v>
      </c>
      <c r="J70" s="60" t="s">
        <v>98</v>
      </c>
      <c r="K70" s="60" t="s">
        <v>98</v>
      </c>
      <c r="L70" s="60">
        <v>487</v>
      </c>
    </row>
    <row r="71" spans="1:12" ht="15">
      <c r="A71" s="60" t="s">
        <v>233</v>
      </c>
      <c r="B71" s="60" t="s">
        <v>234</v>
      </c>
      <c r="C71" s="63">
        <v>677000</v>
      </c>
      <c r="D71" s="62">
        <v>338000</v>
      </c>
      <c r="E71" s="62">
        <v>203000</v>
      </c>
      <c r="F71" s="64">
        <v>49</v>
      </c>
      <c r="G71" s="74">
        <v>29</v>
      </c>
      <c r="H71" s="26">
        <v>85</v>
      </c>
      <c r="I71" s="65">
        <v>1</v>
      </c>
      <c r="J71" s="60" t="s">
        <v>98</v>
      </c>
      <c r="K71" s="60" t="s">
        <v>127</v>
      </c>
      <c r="L71" s="60">
        <v>761</v>
      </c>
    </row>
    <row r="72" spans="1:12" ht="15">
      <c r="A72" s="60" t="s">
        <v>235</v>
      </c>
      <c r="B72" s="60" t="s">
        <v>236</v>
      </c>
      <c r="C72" s="62">
        <v>2805144</v>
      </c>
      <c r="D72" s="62">
        <v>1000000</v>
      </c>
      <c r="E72" s="63">
        <v>0</v>
      </c>
      <c r="F72" s="64">
        <v>35</v>
      </c>
      <c r="G72" s="74">
        <v>0</v>
      </c>
      <c r="H72" s="26">
        <v>95</v>
      </c>
      <c r="I72" s="65">
        <v>3</v>
      </c>
      <c r="J72" s="60" t="s">
        <v>104</v>
      </c>
      <c r="K72" s="60" t="s">
        <v>104</v>
      </c>
      <c r="L72" s="61">
        <v>1609</v>
      </c>
    </row>
    <row r="73" spans="1:12" ht="15">
      <c r="A73" s="60" t="s">
        <v>237</v>
      </c>
      <c r="B73" s="60" t="s">
        <v>238</v>
      </c>
      <c r="C73" s="62">
        <v>458000</v>
      </c>
      <c r="D73" s="62">
        <v>229000</v>
      </c>
      <c r="E73" s="63">
        <v>0</v>
      </c>
      <c r="F73" s="64">
        <v>50</v>
      </c>
      <c r="G73" s="74">
        <v>0</v>
      </c>
      <c r="H73" s="26">
        <v>95</v>
      </c>
      <c r="I73" s="65">
        <v>3</v>
      </c>
      <c r="J73" s="60" t="s">
        <v>104</v>
      </c>
      <c r="K73" s="60" t="s">
        <v>104</v>
      </c>
      <c r="L73" s="61">
        <v>604</v>
      </c>
    </row>
    <row r="74" spans="1:12" ht="15">
      <c r="A74" s="60" t="s">
        <v>239</v>
      </c>
      <c r="B74" s="60" t="s">
        <v>240</v>
      </c>
      <c r="C74" s="62">
        <v>500000</v>
      </c>
      <c r="D74" s="62">
        <v>200000</v>
      </c>
      <c r="E74" s="63">
        <v>150000</v>
      </c>
      <c r="F74" s="64">
        <v>40</v>
      </c>
      <c r="G74" s="74">
        <v>30</v>
      </c>
      <c r="H74" s="26">
        <v>92.5</v>
      </c>
      <c r="I74" s="65">
        <v>3</v>
      </c>
      <c r="J74" s="60" t="s">
        <v>107</v>
      </c>
      <c r="K74" s="60" t="s">
        <v>107</v>
      </c>
      <c r="L74" s="61">
        <v>1998</v>
      </c>
    </row>
    <row r="75" spans="1:12" ht="15">
      <c r="A75" s="95" t="s">
        <v>241</v>
      </c>
      <c r="B75" s="95" t="s">
        <v>242</v>
      </c>
      <c r="C75" s="96">
        <v>503608</v>
      </c>
      <c r="D75" s="96">
        <v>302000</v>
      </c>
      <c r="E75" s="105">
        <v>100000</v>
      </c>
      <c r="F75" s="97">
        <v>59</v>
      </c>
      <c r="G75" s="98">
        <v>19</v>
      </c>
      <c r="H75" s="99">
        <v>92.5</v>
      </c>
      <c r="I75" s="100">
        <v>3</v>
      </c>
      <c r="J75" s="95" t="s">
        <v>98</v>
      </c>
      <c r="K75" s="95" t="s">
        <v>98</v>
      </c>
      <c r="L75" s="106">
        <v>155</v>
      </c>
    </row>
    <row r="76" spans="1:12" ht="15">
      <c r="A76" s="107" t="s">
        <v>243</v>
      </c>
      <c r="B76" s="107" t="s">
        <v>244</v>
      </c>
      <c r="C76" s="108">
        <v>765577</v>
      </c>
      <c r="D76" s="108">
        <v>382000</v>
      </c>
      <c r="E76" s="108">
        <v>229000</v>
      </c>
      <c r="F76" s="109">
        <v>49</v>
      </c>
      <c r="G76" s="109">
        <v>29</v>
      </c>
      <c r="H76" s="26">
        <v>95</v>
      </c>
      <c r="I76" s="107">
        <v>2</v>
      </c>
      <c r="J76" s="107" t="s">
        <v>98</v>
      </c>
      <c r="K76" s="107" t="s">
        <v>118</v>
      </c>
      <c r="L76" s="107">
        <v>1390</v>
      </c>
    </row>
    <row r="77" spans="1:12" s="104" customFormat="1" ht="15">
      <c r="A77" s="101"/>
      <c r="B77" s="101"/>
      <c r="C77" s="102"/>
      <c r="D77" s="102"/>
      <c r="E77" s="102"/>
      <c r="F77" s="103"/>
      <c r="G77" s="103"/>
      <c r="I77" s="101"/>
      <c r="J77" s="101"/>
      <c r="K77" s="101"/>
      <c r="L77" s="101"/>
    </row>
    <row r="78" spans="3:10" ht="15">
      <c r="C78">
        <f>SUBTOTAL(109,C7:C76)</f>
        <v>58803771</v>
      </c>
      <c r="D78">
        <f>SUBTOTAL(101,D7:D76)</f>
        <v>410328.5714285714</v>
      </c>
      <c r="E78">
        <f>SUBTOTAL(104,E7:E76)</f>
        <v>399000</v>
      </c>
      <c r="J78">
        <f>SUBTOTAL(103,J7:J76)</f>
        <v>70</v>
      </c>
    </row>
    <row r="79" spans="3:10" ht="15">
      <c r="C79" s="85">
        <f>SUM(C7:C76)</f>
        <v>58803771</v>
      </c>
      <c r="D79" s="85">
        <f>AVERAGE(D7:D76)</f>
        <v>410328.5714285714</v>
      </c>
      <c r="E79" s="85">
        <f>MAX(E7:E76)</f>
        <v>399000</v>
      </c>
      <c r="J79">
        <f>COUNTA(J7:J76)</f>
        <v>70</v>
      </c>
    </row>
  </sheetData>
  <sheetProtection/>
  <autoFilter ref="A6:L79"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DandyL</dc:creator>
  <cp:keywords/>
  <dc:description/>
  <cp:lastModifiedBy>Ladislav Daníček</cp:lastModifiedBy>
  <cp:lastPrinted>2012-06-13T18:54:34Z</cp:lastPrinted>
  <dcterms:created xsi:type="dcterms:W3CDTF">2010-11-13T09:21:00Z</dcterms:created>
  <dcterms:modified xsi:type="dcterms:W3CDTF">2013-06-13T05:21:07Z</dcterms:modified>
  <cp:category/>
  <cp:version/>
  <cp:contentType/>
  <cp:contentStatus/>
</cp:coreProperties>
</file>